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F38B593-6C3B-4311-8E6B-C35812905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7" r:id="rId4"/>
  </sheets>
  <definedNames>
    <definedName name="_xlnm.Print_Area" localSheetId="2">' Račun financiranja'!$A$1:$E$33</definedName>
    <definedName name="_xlnm.Print_Area" localSheetId="1">' Račun prihoda i rashoda'!$A$1:$E$183</definedName>
    <definedName name="_xlnm.Print_Area" localSheetId="0">' Sažetak'!$A$1:$J$49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/>
  <c r="H8" i="7"/>
  <c r="I8" i="7"/>
  <c r="H9" i="7"/>
  <c r="I9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H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I46" i="7"/>
  <c r="H48" i="7"/>
  <c r="H49" i="7"/>
  <c r="I49" i="7"/>
  <c r="H50" i="7"/>
  <c r="I50" i="7"/>
  <c r="H51" i="7"/>
  <c r="I52" i="7"/>
  <c r="I53" i="7"/>
  <c r="I54" i="7"/>
  <c r="H55" i="7"/>
  <c r="H56" i="7"/>
  <c r="H57" i="7"/>
  <c r="H58" i="7"/>
  <c r="I58" i="7"/>
  <c r="H59" i="7"/>
  <c r="I59" i="7"/>
  <c r="H60" i="7"/>
  <c r="I60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H73" i="7"/>
  <c r="H74" i="7"/>
  <c r="H75" i="7"/>
  <c r="I75" i="7"/>
  <c r="H76" i="7"/>
  <c r="I76" i="7"/>
  <c r="H77" i="7"/>
  <c r="I77" i="7"/>
  <c r="I78" i="7"/>
  <c r="I79" i="7"/>
  <c r="I80" i="7"/>
  <c r="H81" i="7"/>
  <c r="H82" i="7"/>
  <c r="H83" i="7"/>
  <c r="H84" i="7"/>
  <c r="H85" i="7"/>
  <c r="H86" i="7"/>
  <c r="H87" i="7"/>
  <c r="H88" i="7"/>
  <c r="H90" i="7"/>
  <c r="H91" i="7"/>
  <c r="I95" i="7"/>
  <c r="I96" i="7"/>
  <c r="I98" i="7"/>
  <c r="I99" i="7"/>
  <c r="I100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6" i="7"/>
  <c r="H6" i="7"/>
  <c r="G44" i="7"/>
  <c r="F44" i="7"/>
  <c r="G110" i="7"/>
  <c r="G112" i="7"/>
  <c r="F112" i="7"/>
  <c r="F110" i="7"/>
  <c r="G72" i="7"/>
  <c r="G107" i="7"/>
  <c r="G95" i="7"/>
  <c r="F96" i="7"/>
  <c r="F95" i="7" s="1"/>
  <c r="F45" i="7" s="1"/>
  <c r="F99" i="7"/>
  <c r="F89" i="4"/>
  <c r="G89" i="4"/>
  <c r="G91" i="4"/>
  <c r="F92" i="4"/>
  <c r="G92" i="4"/>
  <c r="F93" i="4"/>
  <c r="G93" i="4"/>
  <c r="G94" i="4"/>
  <c r="G95" i="4"/>
  <c r="G96" i="4"/>
  <c r="G97" i="4"/>
  <c r="F88" i="4"/>
  <c r="G88" i="4"/>
  <c r="G100" i="4"/>
  <c r="F99" i="4"/>
  <c r="F100" i="4"/>
  <c r="G99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F82" i="4"/>
  <c r="G82" i="4"/>
  <c r="F83" i="4"/>
  <c r="G83" i="4"/>
  <c r="F84" i="4"/>
  <c r="G84" i="4"/>
  <c r="F85" i="4"/>
  <c r="G85" i="4"/>
  <c r="F86" i="4"/>
  <c r="G86" i="4"/>
  <c r="F87" i="4"/>
  <c r="G87" i="4"/>
  <c r="F98" i="4"/>
  <c r="G98" i="4"/>
  <c r="F101" i="4"/>
  <c r="G101" i="4"/>
  <c r="F102" i="4"/>
  <c r="G102" i="4"/>
  <c r="F27" i="4"/>
  <c r="G27" i="4"/>
  <c r="G22" i="4"/>
  <c r="G23" i="4"/>
  <c r="F23" i="4"/>
  <c r="F21" i="4"/>
  <c r="G21" i="4"/>
  <c r="F18" i="4"/>
  <c r="G18" i="4"/>
  <c r="G9" i="4"/>
  <c r="F10" i="4"/>
  <c r="G10" i="4"/>
  <c r="F17" i="4"/>
  <c r="G17" i="4"/>
  <c r="F20" i="4"/>
  <c r="G20" i="4"/>
  <c r="F26" i="4"/>
  <c r="G26" i="4"/>
  <c r="F129" i="4"/>
  <c r="G129" i="4"/>
  <c r="F130" i="4"/>
  <c r="G130" i="4"/>
  <c r="F131" i="4"/>
  <c r="G131" i="4"/>
  <c r="F132" i="4"/>
  <c r="G132" i="4"/>
  <c r="F133" i="4"/>
  <c r="F134" i="4"/>
  <c r="G134" i="4"/>
  <c r="F136" i="4"/>
  <c r="G136" i="4"/>
  <c r="F137" i="4"/>
  <c r="G137" i="4"/>
  <c r="F138" i="4"/>
  <c r="G138" i="4"/>
  <c r="F139" i="4"/>
  <c r="G139" i="4"/>
  <c r="F142" i="4"/>
  <c r="G142" i="4"/>
  <c r="F146" i="4"/>
  <c r="G146" i="4"/>
  <c r="F147" i="4"/>
  <c r="G147" i="4"/>
  <c r="F148" i="4"/>
  <c r="G148" i="4"/>
  <c r="F149" i="4"/>
  <c r="G149" i="4"/>
  <c r="F154" i="4"/>
  <c r="G154" i="4"/>
  <c r="F155" i="4"/>
  <c r="G155" i="4"/>
  <c r="F156" i="4"/>
  <c r="F157" i="4"/>
  <c r="G157" i="4"/>
  <c r="F159" i="4"/>
  <c r="G159" i="4"/>
  <c r="F160" i="4"/>
  <c r="G160" i="4"/>
  <c r="G161" i="4"/>
  <c r="F162" i="4"/>
  <c r="G165" i="4"/>
  <c r="G166" i="4"/>
  <c r="G168" i="4"/>
  <c r="F111" i="4"/>
  <c r="G111" i="4"/>
  <c r="F112" i="4"/>
  <c r="G112" i="4"/>
  <c r="F114" i="4"/>
  <c r="G114" i="4"/>
  <c r="F116" i="4"/>
  <c r="G116" i="4"/>
  <c r="F118" i="4"/>
  <c r="G118" i="4"/>
  <c r="F119" i="4"/>
  <c r="G119" i="4"/>
  <c r="F121" i="4"/>
  <c r="G121" i="4"/>
  <c r="G122" i="4"/>
  <c r="G25" i="5"/>
  <c r="F25" i="5"/>
  <c r="G11" i="5"/>
  <c r="F11" i="5"/>
  <c r="D11" i="5"/>
  <c r="E11" i="5"/>
  <c r="C11" i="5"/>
  <c r="J24" i="2"/>
  <c r="I24" i="2"/>
  <c r="J12" i="2"/>
  <c r="J14" i="2"/>
  <c r="J15" i="2"/>
  <c r="J16" i="2"/>
  <c r="I12" i="2"/>
  <c r="I14" i="2"/>
  <c r="I15" i="2"/>
  <c r="I16" i="2"/>
  <c r="J11" i="2"/>
  <c r="I11" i="2"/>
  <c r="G105" i="7" l="1"/>
  <c r="G103" i="7"/>
  <c r="G63" i="7"/>
  <c r="G47" i="7"/>
  <c r="D25" i="5"/>
  <c r="E25" i="5"/>
  <c r="C25" i="5"/>
  <c r="E145" i="4"/>
  <c r="E164" i="4"/>
  <c r="E167" i="4"/>
  <c r="E120" i="4"/>
  <c r="G76" i="7"/>
  <c r="G79" i="7"/>
  <c r="G59" i="7"/>
  <c r="G58" i="7" s="1"/>
  <c r="G55" i="7"/>
  <c r="G53" i="7"/>
  <c r="F55" i="7"/>
  <c r="E55" i="7"/>
  <c r="F53" i="7"/>
  <c r="G9" i="7"/>
  <c r="G13" i="7"/>
  <c r="G49" i="7"/>
  <c r="G20" i="7"/>
  <c r="F108" i="7"/>
  <c r="F107" i="7" s="1"/>
  <c r="F105" i="7"/>
  <c r="F103" i="7"/>
  <c r="F76" i="7"/>
  <c r="F79" i="7"/>
  <c r="F63" i="7"/>
  <c r="F62" i="7" s="1"/>
  <c r="F59" i="7"/>
  <c r="F58" i="7" s="1"/>
  <c r="F49" i="7"/>
  <c r="F33" i="7"/>
  <c r="F32" i="7" s="1"/>
  <c r="F31" i="7" s="1"/>
  <c r="F20" i="7"/>
  <c r="F9" i="7"/>
  <c r="F13" i="7"/>
  <c r="E49" i="7"/>
  <c r="E41" i="7"/>
  <c r="E37" i="7" s="1"/>
  <c r="E36" i="7" s="1"/>
  <c r="E25" i="7"/>
  <c r="E28" i="7"/>
  <c r="F25" i="7"/>
  <c r="F23" i="7" s="1"/>
  <c r="G25" i="7"/>
  <c r="G23" i="7" s="1"/>
  <c r="E9" i="7"/>
  <c r="E13" i="7"/>
  <c r="G102" i="7" l="1"/>
  <c r="F24" i="7"/>
  <c r="E163" i="4"/>
  <c r="G75" i="7"/>
  <c r="G46" i="7"/>
  <c r="G24" i="7"/>
  <c r="G8" i="7"/>
  <c r="G7" i="7" s="1"/>
  <c r="F52" i="7"/>
  <c r="G52" i="7"/>
  <c r="F102" i="7"/>
  <c r="F75" i="7"/>
  <c r="F8" i="7"/>
  <c r="F7" i="7" s="1"/>
  <c r="E24" i="7"/>
  <c r="E23" i="7" s="1"/>
  <c r="E8" i="7"/>
  <c r="E7" i="7" s="1"/>
  <c r="E88" i="7"/>
  <c r="F87" i="7"/>
  <c r="F86" i="7"/>
  <c r="E83" i="7"/>
  <c r="F82" i="7"/>
  <c r="E72" i="7"/>
  <c r="E63" i="7"/>
  <c r="F47" i="7"/>
  <c r="E45" i="7"/>
  <c r="E44" i="7" s="1"/>
  <c r="G41" i="7"/>
  <c r="G37" i="7" s="1"/>
  <c r="G36" i="7" s="1"/>
  <c r="F41" i="7"/>
  <c r="F37" i="7" s="1"/>
  <c r="F36" i="7" s="1"/>
  <c r="F30" i="7" s="1"/>
  <c r="G33" i="7"/>
  <c r="G32" i="7" s="1"/>
  <c r="G31" i="7" s="1"/>
  <c r="E33" i="7"/>
  <c r="E20" i="7"/>
  <c r="G17" i="7"/>
  <c r="G16" i="7" s="1"/>
  <c r="G15" i="7" s="1"/>
  <c r="F17" i="7"/>
  <c r="F16" i="7" s="1"/>
  <c r="F15" i="7" s="1"/>
  <c r="E15" i="7"/>
  <c r="D181" i="4"/>
  <c r="D167" i="4"/>
  <c r="G167" i="4" s="1"/>
  <c r="D164" i="4"/>
  <c r="G164" i="4" s="1"/>
  <c r="D158" i="4"/>
  <c r="D153" i="4"/>
  <c r="D145" i="4"/>
  <c r="D144" i="4" s="1"/>
  <c r="D141" i="4"/>
  <c r="D140" i="4" s="1"/>
  <c r="D135" i="4"/>
  <c r="D128" i="4"/>
  <c r="D120" i="4"/>
  <c r="G120" i="4" s="1"/>
  <c r="C120" i="4"/>
  <c r="F120" i="4" s="1"/>
  <c r="D115" i="4"/>
  <c r="D117" i="4"/>
  <c r="D113" i="4"/>
  <c r="D110" i="4"/>
  <c r="D8" i="4"/>
  <c r="C158" i="4"/>
  <c r="C153" i="4"/>
  <c r="C145" i="4"/>
  <c r="C144" i="4" s="1"/>
  <c r="C141" i="4"/>
  <c r="C140" i="4" s="1"/>
  <c r="C135" i="4"/>
  <c r="C181" i="4"/>
  <c r="C115" i="4"/>
  <c r="C117" i="4"/>
  <c r="C113" i="4"/>
  <c r="C110" i="4"/>
  <c r="G30" i="7" l="1"/>
  <c r="C8" i="4"/>
  <c r="F9" i="4"/>
  <c r="G145" i="4"/>
  <c r="D127" i="4"/>
  <c r="F145" i="4"/>
  <c r="D163" i="4"/>
  <c r="G163" i="4" s="1"/>
  <c r="G6" i="7"/>
  <c r="F6" i="7"/>
  <c r="G62" i="7"/>
  <c r="G45" i="7" s="1"/>
  <c r="F46" i="7"/>
  <c r="E32" i="7"/>
  <c r="E31" i="7"/>
  <c r="E30" i="7" s="1"/>
  <c r="E6" i="7"/>
  <c r="D109" i="4"/>
  <c r="D152" i="4"/>
  <c r="C152" i="4"/>
  <c r="D37" i="4"/>
  <c r="C37" i="4"/>
  <c r="C109" i="4"/>
  <c r="D126" i="4" l="1"/>
  <c r="E181" i="4"/>
  <c r="G181" i="4" l="1"/>
  <c r="F181" i="4"/>
  <c r="E158" i="4"/>
  <c r="E153" i="4"/>
  <c r="E144" i="4"/>
  <c r="E141" i="4"/>
  <c r="E135" i="4"/>
  <c r="E128" i="4"/>
  <c r="C128" i="4"/>
  <c r="E110" i="4"/>
  <c r="E117" i="4"/>
  <c r="E115" i="4"/>
  <c r="E113" i="4"/>
  <c r="E8" i="4"/>
  <c r="F8" i="4" l="1"/>
  <c r="G8" i="4"/>
  <c r="F128" i="4"/>
  <c r="G128" i="4"/>
  <c r="E140" i="4"/>
  <c r="F141" i="4"/>
  <c r="G141" i="4"/>
  <c r="F153" i="4"/>
  <c r="G153" i="4"/>
  <c r="G110" i="4"/>
  <c r="F110" i="4"/>
  <c r="G135" i="4"/>
  <c r="F135" i="4"/>
  <c r="F113" i="4"/>
  <c r="G113" i="4"/>
  <c r="G144" i="4"/>
  <c r="F144" i="4"/>
  <c r="F115" i="4"/>
  <c r="G115" i="4"/>
  <c r="F117" i="4"/>
  <c r="G117" i="4"/>
  <c r="F158" i="4"/>
  <c r="G158" i="4"/>
  <c r="E109" i="4"/>
  <c r="E152" i="4"/>
  <c r="C127" i="4"/>
  <c r="C126" i="4" s="1"/>
  <c r="E127" i="4"/>
  <c r="E37" i="4"/>
  <c r="G40" i="2"/>
  <c r="G43" i="2" s="1"/>
  <c r="H40" i="2" s="1"/>
  <c r="H25" i="2"/>
  <c r="G25" i="2"/>
  <c r="F25" i="2"/>
  <c r="H14" i="2"/>
  <c r="G14" i="2"/>
  <c r="F14" i="2"/>
  <c r="H11" i="2"/>
  <c r="G11" i="2"/>
  <c r="F11" i="2"/>
  <c r="G37" i="4" l="1"/>
  <c r="F37" i="4"/>
  <c r="F152" i="4"/>
  <c r="G152" i="4"/>
  <c r="F140" i="4"/>
  <c r="G140" i="4"/>
  <c r="G109" i="4"/>
  <c r="F109" i="4"/>
  <c r="E126" i="4"/>
  <c r="F127" i="4"/>
  <c r="G127" i="4"/>
  <c r="H17" i="2"/>
  <c r="H26" i="2" s="1"/>
  <c r="H33" i="2" s="1"/>
  <c r="G17" i="2"/>
  <c r="G26" i="2" s="1"/>
  <c r="G33" i="2" s="1"/>
  <c r="F17" i="2"/>
  <c r="F26" i="2" s="1"/>
  <c r="F33" i="2" s="1"/>
  <c r="F34" i="2" s="1"/>
  <c r="G126" i="4" l="1"/>
  <c r="F126" i="4"/>
  <c r="G34" i="2"/>
</calcChain>
</file>

<file path=xl/sharedStrings.xml><?xml version="1.0" encoding="utf-8"?>
<sst xmlns="http://schemas.openxmlformats.org/spreadsheetml/2006/main" count="424" uniqueCount="220">
  <si>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</si>
  <si>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</si>
  <si>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</si>
  <si>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</si>
  <si>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</si>
  <si>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</si>
  <si>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</si>
  <si>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</si>
  <si>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</si>
  <si>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</si>
  <si>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</si>
  <si>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</si>
  <si>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</si>
  <si>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</si>
  <si>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</si>
  <si>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</si>
  <si>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</si>
  <si>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</si>
  <si>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</si>
  <si>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</si>
  <si>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</si>
  <si>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</si>
  <si>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</si>
  <si>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</si>
  <si>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</si>
  <si>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</si>
  <si>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</si>
  <si>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</si>
  <si>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</si>
  <si>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</si>
  <si>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</si>
  <si>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</si>
  <si>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</si>
  <si>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</si>
  <si>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</si>
  <si>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</si>
  <si>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</si>
  <si>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1 Opći prihodi i primici</t>
  </si>
  <si>
    <t>11 Opći prihodi i primici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</si>
  <si>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</si>
  <si>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</si>
  <si>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</si>
  <si>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</si>
  <si>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</si>
  <si>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</si>
  <si>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</si>
  <si>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</si>
  <si>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</si>
  <si>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</si>
  <si>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</si>
  <si>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</si>
  <si>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</si>
  <si>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</si>
  <si>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</si>
  <si>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</si>
  <si>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</si>
  <si>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</si>
  <si>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</si>
  <si>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</si>
  <si>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</si>
  <si>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</si>
  <si>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</si>
  <si>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</si>
  <si>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</si>
  <si>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</si>
  <si>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</si>
  <si>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</si>
  <si>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</si>
  <si>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TEKUĆI PLAN 
2024.</t>
  </si>
  <si>
    <t>IZVRŠENJE 2023.</t>
  </si>
  <si>
    <t>Prihodi iz nadležnog proračuna i od HZZO-a temeljem ugovorenih obveza</t>
  </si>
  <si>
    <t>Prihodi po posebnim propisima</t>
  </si>
  <si>
    <t>IZVRŠENJE 
2023.</t>
  </si>
  <si>
    <t>IZVRŠENJE 
2023</t>
  </si>
  <si>
    <t>Financijski rashodi</t>
  </si>
  <si>
    <t>Naknade građanima i kućanstvima</t>
  </si>
  <si>
    <t>Rashodi za nabavu proizvedene dugotrajne imovine</t>
  </si>
  <si>
    <t>Rashodi za dodatna ulaganja na nefinancijskoj imovini</t>
  </si>
  <si>
    <t>Izdaci za otplatu glavnice primljenih kredita</t>
  </si>
  <si>
    <t>Pomoći</t>
  </si>
  <si>
    <t>Pomoći -PK</t>
  </si>
  <si>
    <t>Pomoći iz gradskih i općinskih proračuna</t>
  </si>
  <si>
    <t>Opći prihodi domovi za starije</t>
  </si>
  <si>
    <t>15 Opći prihodi domovi za starije</t>
  </si>
  <si>
    <t>Rashodi za nabavu dugotrajne imovine</t>
  </si>
  <si>
    <t>31 Vlastiti prihodi</t>
  </si>
  <si>
    <t xml:space="preserve">Naknade građanima i kućanstvima </t>
  </si>
  <si>
    <t>43 Ostali prihodi za posebne namjene</t>
  </si>
  <si>
    <t>52 Pomoći - PK</t>
  </si>
  <si>
    <t>57 Pomoći iz gradskih i općinskih proračuna</t>
  </si>
  <si>
    <t>10</t>
  </si>
  <si>
    <t>Socijalna zaštita</t>
  </si>
  <si>
    <t>102</t>
  </si>
  <si>
    <t>Starost</t>
  </si>
  <si>
    <t>Pomoći unutar općeg proračuna</t>
  </si>
  <si>
    <t>Tekuće donacije</t>
  </si>
  <si>
    <t>Donacije</t>
  </si>
  <si>
    <t>Kapitalne donacije</t>
  </si>
  <si>
    <t>61 Tekuće donacije</t>
  </si>
  <si>
    <t>62 Kapitalne donacije</t>
  </si>
  <si>
    <t>Šifra</t>
  </si>
  <si>
    <t xml:space="preserve">Naziv 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</si>
  <si>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</si>
  <si>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</si>
  <si>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</si>
  <si>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</si>
  <si>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</si>
  <si>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</si>
  <si>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</si>
  <si>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</si>
  <si>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</si>
  <si>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Pomoći iz gradskog proračuna</t>
  </si>
  <si>
    <t>AktivnostT100027</t>
  </si>
  <si>
    <t>Tekući projekt-Županijski kutak zd.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</si>
  <si>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</si>
  <si>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</si>
  <si>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</si>
  <si>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</si>
  <si>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</si>
  <si>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</si>
  <si>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</si>
  <si>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</si>
  <si>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</si>
  <si>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</si>
  <si>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</si>
  <si>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</si>
  <si>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</si>
  <si>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</si>
  <si>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</si>
  <si>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Aktivnost A100005</t>
  </si>
  <si>
    <t>Projekt EU-Živimo s Alzheimerom</t>
  </si>
  <si>
    <t>Izvor financiranja 5.2.3</t>
  </si>
  <si>
    <t>Pomoći EU</t>
  </si>
  <si>
    <t>Aktivnost A100006</t>
  </si>
  <si>
    <t>Projekt EU-Dnevni centar Novska</t>
  </si>
  <si>
    <t>Pomoći temeljem prijenosa EU sredstava</t>
  </si>
  <si>
    <t>Pomoći iz gradskih proračuna</t>
  </si>
  <si>
    <t>Izvršenje 2023.</t>
  </si>
  <si>
    <t>Plan 2024.</t>
  </si>
  <si>
    <t>Rashodi za nabavu nef. Imovine</t>
  </si>
  <si>
    <t>Rashodi za nefinancijsku</t>
  </si>
  <si>
    <t>Izvor financiranja 5.2.</t>
  </si>
  <si>
    <t>Izvor financiranja 5.7.</t>
  </si>
  <si>
    <t>Izvor financiranja 6.1.</t>
  </si>
  <si>
    <t>Izvor financiranja 6.2.</t>
  </si>
  <si>
    <t>Pomoći iz državnog proračuna</t>
  </si>
  <si>
    <t>donijelo je:</t>
  </si>
  <si>
    <t>IZVRŠENJE 2024.</t>
  </si>
  <si>
    <t>Izvršenje 2024.</t>
  </si>
  <si>
    <t>INDEKS 5/3</t>
  </si>
  <si>
    <t>INDEKS 5/4</t>
  </si>
  <si>
    <t>GODIŠNJI IZVJEŠTAJ O IZVRŠENJU FINANCIJSKOG PLANA DOMA ZA STARIJE OSOBE SISAK ZA 2024. GODINU</t>
  </si>
  <si>
    <t>Rashodi za NABAVU DODATNE OPREME</t>
  </si>
  <si>
    <t>INDEKS 4/2</t>
  </si>
  <si>
    <t>INDEKS 4/3</t>
  </si>
  <si>
    <t xml:space="preserve"> PLAN 
2024.</t>
  </si>
  <si>
    <t>PLAN 
2024</t>
  </si>
  <si>
    <t>PLAN 
2024.</t>
  </si>
  <si>
    <t>Pomoći od izvanproračunskih korisnika</t>
  </si>
  <si>
    <t>Tekuće pomoći od izvanproračunskih korisnika</t>
  </si>
  <si>
    <t>Pomoći prorač.korisnicima iz pror.koji im nije nadležan</t>
  </si>
  <si>
    <t xml:space="preserve">Tekuće pomoći </t>
  </si>
  <si>
    <t>Kapitalne pomoći</t>
  </si>
  <si>
    <t>Ostali nespomenuti prihodi</t>
  </si>
  <si>
    <t>Prihodi od prodaje proizvoda te pruženih usluga</t>
  </si>
  <si>
    <t>Prihodi od pruženih usluga</t>
  </si>
  <si>
    <t>Donacije od pravnih i fizičkih osoba</t>
  </si>
  <si>
    <t>Prihodi iz nadležnog proračuna za financiranje redovne d.</t>
  </si>
  <si>
    <t>Ostali rashodi za zaposlene</t>
  </si>
  <si>
    <t>Doprinosi na plaće</t>
  </si>
  <si>
    <t>Doprinosi za obvezno zdravstveno osiguranje</t>
  </si>
  <si>
    <t>Plaće bruto</t>
  </si>
  <si>
    <t>Plaće za redovan rad</t>
  </si>
  <si>
    <t>Plaće za posebne uvjete</t>
  </si>
  <si>
    <t>Naknade troškova zaposlenicima</t>
  </si>
  <si>
    <t>Službena putovanja</t>
  </si>
  <si>
    <t>Naknade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</si>
  <si>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</si>
  <si>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</si>
  <si>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</si>
  <si>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</si>
  <si>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</si>
  <si>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</si>
  <si>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autogume</t>
  </si>
  <si>
    <t>Htz oprema</t>
  </si>
  <si>
    <t>Rashodi za usluge</t>
  </si>
  <si>
    <t>Usluge telefona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</si>
  <si>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</si>
  <si>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</si>
  <si>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</si>
  <si>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</si>
  <si>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</si>
  <si>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usluge</t>
  </si>
  <si>
    <t>Računalne usluge</t>
  </si>
  <si>
    <t>Ostale usluge</t>
  </si>
  <si>
    <t>Ostali nespomenuti rashodi poslovanja</t>
  </si>
  <si>
    <t>Naknade za rad upravnog vijeća</t>
  </si>
  <si>
    <t>Premije osiguranja</t>
  </si>
  <si>
    <t>Reprezentacija</t>
  </si>
  <si>
    <t>Pristojbe i naknade</t>
  </si>
  <si>
    <t>Kamate za primljene kredite</t>
  </si>
  <si>
    <t>Ostali financijski rashodi</t>
  </si>
  <si>
    <t>Zatezne kamate</t>
  </si>
  <si>
    <t>Bankarske usluge</t>
  </si>
  <si>
    <t>Ostale naknade građanima i kućanstvima iz proračuna</t>
  </si>
  <si>
    <t>Naknade građanima i kućanstvima u novcu - đeparac</t>
  </si>
  <si>
    <t>Naknade građanima i kućanstvima u naravi</t>
  </si>
  <si>
    <t>Dodatna ulaganja na građevinskim objektima</t>
  </si>
  <si>
    <t>Postrojenja i oprema</t>
  </si>
  <si>
    <t>Uredska oprema i namještaj</t>
  </si>
  <si>
    <t>Komunikacijska oprema</t>
  </si>
  <si>
    <t>Oprema za održavanje</t>
  </si>
  <si>
    <t>Medicinska i laboratorijska oprema</t>
  </si>
  <si>
    <t>Uređaji,strojevi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</si>
  <si>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</si>
  <si>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</si>
  <si>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</si>
  <si>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</si>
  <si>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Aktivnost A100009</t>
  </si>
  <si>
    <t>Na temelju članka 33. Zakona o proračunu (NN 144/21) i članka 20. Statuta Doma za starije osobe Sisak, Upravno vijeće Doma na 48. sjednici održanoj dana 26.ožujka.2025.godine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</si>
</sst>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3" fontId="12" fillId="3" borderId="4" xfId="2" applyNumberFormat="1" applyFont="1" applyFill="1" applyBorder="1" applyAlignment="1">
      <alignment horizontal="right"/>
    </xf>
    <xf numFmtId="3" fontId="12" fillId="0" borderId="4" xfId="2" applyNumberFormat="1" applyFont="1" applyBorder="1" applyAlignment="1">
      <alignment horizontal="right"/>
    </xf>
    <xf numFmtId="0" fontId="14" fillId="3" borderId="2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7" fillId="0" borderId="0" xfId="2" applyFont="1"/>
    <xf numFmtId="0" fontId="6" fillId="0" borderId="0" xfId="2" quotePrefix="1" applyFont="1" applyAlignment="1">
      <alignment horizontal="center" vertical="center" wrapText="1"/>
    </xf>
    <xf numFmtId="3" fontId="14" fillId="4" borderId="2" xfId="2" quotePrefix="1" applyNumberFormat="1" applyFont="1" applyFill="1" applyBorder="1" applyAlignment="1">
      <alignment horizontal="right"/>
    </xf>
    <xf numFmtId="3" fontId="14" fillId="3" borderId="2" xfId="2" quotePrefix="1" applyNumberFormat="1" applyFont="1" applyFill="1" applyBorder="1" applyAlignment="1">
      <alignment horizontal="right"/>
    </xf>
    <xf numFmtId="0" fontId="17" fillId="0" borderId="0" xfId="2" applyFont="1" applyAlignment="1">
      <alignment wrapText="1"/>
    </xf>
    <xf numFmtId="0" fontId="18" fillId="0" borderId="0" xfId="2" quotePrefix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5" fillId="0" borderId="0" xfId="2" applyFont="1"/>
    <xf numFmtId="3" fontId="12" fillId="3" borderId="2" xfId="2" quotePrefix="1" applyNumberFormat="1" applyFont="1" applyFill="1" applyBorder="1" applyAlignment="1">
      <alignment horizontal="right"/>
    </xf>
    <xf numFmtId="0" fontId="1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5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7" fillId="0" borderId="0" xfId="3" applyFont="1" applyAlignment="1">
      <alignment vertical="center" wrapText="1"/>
    </xf>
    <xf numFmtId="0" fontId="8" fillId="0" borderId="0" xfId="3" applyFont="1" applyAlignment="1">
      <alignment wrapText="1"/>
    </xf>
    <xf numFmtId="0" fontId="8" fillId="0" borderId="0" xfId="3" applyFont="1" applyAlignment="1">
      <alignment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2" fillId="3" borderId="4" xfId="3" quotePrefix="1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20" fillId="0" borderId="0" xfId="3" applyFont="1"/>
    <xf numFmtId="0" fontId="14" fillId="2" borderId="4" xfId="3" applyFont="1" applyFill="1" applyBorder="1" applyAlignment="1">
      <alignment horizontal="left" vertical="center" wrapText="1"/>
    </xf>
    <xf numFmtId="3" fontId="7" fillId="2" borderId="4" xfId="3" applyNumberFormat="1" applyFont="1" applyFill="1" applyBorder="1" applyAlignment="1">
      <alignment horizontal="right"/>
    </xf>
    <xf numFmtId="0" fontId="15" fillId="2" borderId="4" xfId="3" applyFont="1" applyFill="1" applyBorder="1" applyAlignment="1">
      <alignment horizontal="left" vertical="center" wrapText="1"/>
    </xf>
    <xf numFmtId="0" fontId="15" fillId="2" borderId="4" xfId="3" quotePrefix="1" applyFont="1" applyFill="1" applyBorder="1" applyAlignment="1">
      <alignment horizontal="left" vertical="center"/>
    </xf>
    <xf numFmtId="0" fontId="14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 wrapText="1"/>
    </xf>
    <xf numFmtId="0" fontId="21" fillId="2" borderId="4" xfId="3" quotePrefix="1" applyFont="1" applyFill="1" applyBorder="1" applyAlignment="1">
      <alignment horizontal="left" vertical="center" wrapText="1"/>
    </xf>
    <xf numFmtId="0" fontId="21" fillId="2" borderId="4" xfId="3" quotePrefix="1" applyFont="1" applyFill="1" applyBorder="1" applyAlignment="1">
      <alignment horizontal="left" vertical="center"/>
    </xf>
    <xf numFmtId="0" fontId="14" fillId="2" borderId="4" xfId="3" applyFont="1" applyFill="1" applyBorder="1" applyAlignment="1">
      <alignment horizontal="left" vertical="center"/>
    </xf>
    <xf numFmtId="0" fontId="14" fillId="2" borderId="4" xfId="3" applyFont="1" applyFill="1" applyBorder="1" applyAlignment="1">
      <alignment vertical="center" wrapText="1"/>
    </xf>
    <xf numFmtId="0" fontId="15" fillId="2" borderId="4" xfId="3" applyFont="1" applyFill="1" applyBorder="1" applyAlignment="1">
      <alignment vertical="center" wrapText="1"/>
    </xf>
    <xf numFmtId="0" fontId="21" fillId="2" borderId="4" xfId="3" applyFont="1" applyFill="1" applyBorder="1" applyAlignment="1">
      <alignment horizontal="left" vertical="center" wrapText="1" indent="1"/>
    </xf>
    <xf numFmtId="0" fontId="15" fillId="2" borderId="4" xfId="3" applyFont="1" applyFill="1" applyBorder="1" applyAlignment="1">
      <alignment horizontal="left" vertical="center" wrapText="1" indent="2"/>
    </xf>
    <xf numFmtId="0" fontId="15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4" fillId="2" borderId="4" xfId="3" applyNumberFormat="1" applyFont="1" applyFill="1" applyBorder="1" applyAlignment="1">
      <alignment horizontal="left" vertical="center" wrapText="1"/>
    </xf>
    <xf numFmtId="49" fontId="15" fillId="2" borderId="4" xfId="3" applyNumberFormat="1" applyFont="1" applyFill="1" applyBorder="1" applyAlignment="1">
      <alignment horizontal="left" vertical="center" wrapText="1" indent="2"/>
    </xf>
    <xf numFmtId="49" fontId="15" fillId="2" borderId="4" xfId="3" quotePrefix="1" applyNumberFormat="1" applyFont="1" applyFill="1" applyBorder="1" applyAlignment="1">
      <alignment horizontal="left" vertical="center" indent="2"/>
    </xf>
    <xf numFmtId="49" fontId="14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12" fillId="0" borderId="4" xfId="3" quotePrefix="1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3" fontId="12" fillId="2" borderId="4" xfId="3" applyNumberFormat="1" applyFont="1" applyFill="1" applyBorder="1" applyAlignment="1">
      <alignment horizontal="right"/>
    </xf>
    <xf numFmtId="0" fontId="10" fillId="0" borderId="0" xfId="3" applyFont="1"/>
    <xf numFmtId="4" fontId="4" fillId="0" borderId="0" xfId="3" applyNumberFormat="1" applyFont="1"/>
    <xf numFmtId="0" fontId="14" fillId="2" borderId="4" xfId="3" quotePrefix="1" applyFont="1" applyFill="1" applyBorder="1" applyAlignment="1">
      <alignment horizontal="left" vertical="center" wrapText="1"/>
    </xf>
    <xf numFmtId="0" fontId="22" fillId="0" borderId="4" xfId="3" applyFont="1" applyBorder="1" applyAlignment="1">
      <alignment horizontal="center"/>
    </xf>
    <xf numFmtId="0" fontId="15" fillId="2" borderId="4" xfId="3" quotePrefix="1" applyFont="1" applyFill="1" applyBorder="1" applyAlignment="1">
      <alignment horizontal="center" vertical="center"/>
    </xf>
    <xf numFmtId="49" fontId="14" fillId="2" borderId="4" xfId="3" quotePrefix="1" applyNumberFormat="1" applyFont="1" applyFill="1" applyBorder="1" applyAlignment="1">
      <alignment vertical="center"/>
    </xf>
    <xf numFmtId="0" fontId="22" fillId="0" borderId="4" xfId="3" applyFont="1" applyBorder="1"/>
    <xf numFmtId="3" fontId="22" fillId="0" borderId="4" xfId="3" applyNumberFormat="1" applyFont="1" applyBorder="1"/>
    <xf numFmtId="3" fontId="15" fillId="2" borderId="4" xfId="3" applyNumberFormat="1" applyFont="1" applyFill="1" applyBorder="1" applyAlignment="1">
      <alignment horizontal="right" vertical="center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5" fillId="2" borderId="4" xfId="3" quotePrefix="1" applyNumberFormat="1" applyFont="1" applyFill="1" applyBorder="1" applyAlignment="1">
      <alignment horizontal="right" vertical="center" wrapText="1"/>
    </xf>
    <xf numFmtId="4" fontId="21" fillId="2" borderId="4" xfId="3" quotePrefix="1" applyNumberFormat="1" applyFont="1" applyFill="1" applyBorder="1" applyAlignment="1">
      <alignment horizontal="right" vertical="center" wrapText="1"/>
    </xf>
    <xf numFmtId="4" fontId="14" fillId="2" borderId="4" xfId="3" applyNumberFormat="1" applyFont="1" applyFill="1" applyBorder="1" applyAlignment="1">
      <alignment horizontal="right" vertical="center" wrapText="1"/>
    </xf>
    <xf numFmtId="4" fontId="15" fillId="2" borderId="4" xfId="3" quotePrefix="1" applyNumberFormat="1" applyFont="1" applyFill="1" applyBorder="1" applyAlignment="1">
      <alignment horizontal="right" vertical="center"/>
    </xf>
    <xf numFmtId="4" fontId="14" fillId="2" borderId="4" xfId="3" quotePrefix="1" applyNumberFormat="1" applyFont="1" applyFill="1" applyBorder="1" applyAlignment="1">
      <alignment horizontal="right" vertical="center"/>
    </xf>
    <xf numFmtId="4" fontId="14" fillId="2" borderId="4" xfId="3" quotePrefix="1" applyNumberFormat="1" applyFont="1" applyFill="1" applyBorder="1" applyAlignment="1">
      <alignment horizontal="right" vertical="center" wrapText="1"/>
    </xf>
    <xf numFmtId="0" fontId="11" fillId="0" borderId="4" xfId="3" applyFont="1" applyBorder="1"/>
    <xf numFmtId="0" fontId="11" fillId="0" borderId="4" xfId="3" applyFont="1" applyBorder="1" applyAlignment="1">
      <alignment horizontal="left"/>
    </xf>
    <xf numFmtId="0" fontId="22" fillId="0" borderId="4" xfId="3" applyFont="1" applyBorder="1" applyAlignment="1">
      <alignment horizontal="left"/>
    </xf>
    <xf numFmtId="4" fontId="11" fillId="0" borderId="4" xfId="3" applyNumberFormat="1" applyFont="1" applyBorder="1"/>
    <xf numFmtId="0" fontId="24" fillId="0" borderId="0" xfId="0" applyFont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3" fontId="27" fillId="2" borderId="5" xfId="0" applyNumberFormat="1" applyFont="1" applyFill="1" applyBorder="1" applyAlignment="1">
      <alignment horizontal="right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3" fontId="25" fillId="2" borderId="5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 indent="1"/>
    </xf>
    <xf numFmtId="0" fontId="25" fillId="2" borderId="5" xfId="0" applyFont="1" applyFill="1" applyBorder="1" applyAlignment="1">
      <alignment horizontal="left" vertical="center" wrapText="1" indent="1"/>
    </xf>
    <xf numFmtId="3" fontId="27" fillId="2" borderId="4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vertical="center" wrapText="1"/>
    </xf>
    <xf numFmtId="3" fontId="0" fillId="0" borderId="0" xfId="0" applyNumberFormat="1"/>
    <xf numFmtId="0" fontId="27" fillId="2" borderId="2" xfId="0" applyFont="1" applyFill="1" applyBorder="1" applyAlignment="1">
      <alignment horizontal="left" vertical="center" wrapText="1" indent="1"/>
    </xf>
    <xf numFmtId="0" fontId="27" fillId="2" borderId="3" xfId="0" applyFont="1" applyFill="1" applyBorder="1" applyAlignment="1">
      <alignment horizontal="left" vertical="center" wrapText="1" indent="1"/>
    </xf>
    <xf numFmtId="0" fontId="27" fillId="2" borderId="5" xfId="0" applyFont="1" applyFill="1" applyBorder="1" applyAlignment="1">
      <alignment horizontal="left" vertical="center" wrapText="1" inden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3" fontId="27" fillId="5" borderId="5" xfId="0" applyNumberFormat="1" applyFont="1" applyFill="1" applyBorder="1" applyAlignment="1">
      <alignment horizontal="right"/>
    </xf>
    <xf numFmtId="3" fontId="27" fillId="5" borderId="4" xfId="0" applyNumberFormat="1" applyFont="1" applyFill="1" applyBorder="1" applyAlignment="1">
      <alignment horizontal="right"/>
    </xf>
    <xf numFmtId="3" fontId="7" fillId="2" borderId="4" xfId="3" applyNumberFormat="1" applyFont="1" applyFill="1" applyBorder="1" applyAlignment="1">
      <alignment horizontal="right" vertical="center"/>
    </xf>
    <xf numFmtId="4" fontId="22" fillId="0" borderId="4" xfId="3" applyNumberFormat="1" applyFont="1" applyBorder="1"/>
    <xf numFmtId="4" fontId="7" fillId="2" borderId="4" xfId="3" applyNumberFormat="1" applyFont="1" applyFill="1" applyBorder="1" applyAlignment="1">
      <alignment horizontal="right"/>
    </xf>
    <xf numFmtId="3" fontId="14" fillId="2" borderId="4" xfId="3" applyNumberFormat="1" applyFont="1" applyFill="1" applyBorder="1" applyAlignment="1">
      <alignment horizontal="right" vertical="center" wrapText="1"/>
    </xf>
    <xf numFmtId="3" fontId="14" fillId="4" borderId="4" xfId="2" quotePrefix="1" applyNumberFormat="1" applyFont="1" applyFill="1" applyBorder="1" applyAlignment="1">
      <alignment horizontal="right"/>
    </xf>
    <xf numFmtId="3" fontId="14" fillId="3" borderId="4" xfId="2" quotePrefix="1" applyNumberFormat="1" applyFont="1" applyFill="1" applyBorder="1" applyAlignment="1">
      <alignment horizontal="right"/>
    </xf>
    <xf numFmtId="3" fontId="12" fillId="3" borderId="4" xfId="2" quotePrefix="1" applyNumberFormat="1" applyFont="1" applyFill="1" applyBorder="1" applyAlignment="1">
      <alignment horizontal="right"/>
    </xf>
    <xf numFmtId="0" fontId="4" fillId="3" borderId="4" xfId="2" applyFont="1" applyFill="1" applyBorder="1"/>
    <xf numFmtId="0" fontId="11" fillId="0" borderId="4" xfId="3" applyFont="1" applyBorder="1" applyAlignment="1">
      <alignment horizontal="center" vertical="center"/>
    </xf>
    <xf numFmtId="1" fontId="4" fillId="3" borderId="4" xfId="2" applyNumberFormat="1" applyFont="1" applyFill="1" applyBorder="1"/>
    <xf numFmtId="1" fontId="4" fillId="0" borderId="4" xfId="2" applyNumberFormat="1" applyFont="1" applyBorder="1"/>
    <xf numFmtId="1" fontId="4" fillId="2" borderId="4" xfId="2" applyNumberFormat="1" applyFont="1" applyFill="1" applyBorder="1"/>
    <xf numFmtId="1" fontId="4" fillId="0" borderId="4" xfId="3" applyNumberFormat="1" applyFont="1" applyBorder="1"/>
    <xf numFmtId="0" fontId="4" fillId="4" borderId="4" xfId="2" applyFont="1" applyFill="1" applyBorder="1"/>
    <xf numFmtId="0" fontId="4" fillId="6" borderId="4" xfId="2" applyFont="1" applyFill="1" applyBorder="1"/>
    <xf numFmtId="0" fontId="20" fillId="3" borderId="4" xfId="3" applyFont="1" applyFill="1" applyBorder="1"/>
    <xf numFmtId="0" fontId="4" fillId="3" borderId="4" xfId="3" applyFont="1" applyFill="1" applyBorder="1"/>
    <xf numFmtId="1" fontId="10" fillId="0" borderId="4" xfId="3" applyNumberFormat="1" applyFont="1" applyBorder="1"/>
    <xf numFmtId="1" fontId="11" fillId="0" borderId="4" xfId="3" applyNumberFormat="1" applyFont="1" applyBorder="1"/>
    <xf numFmtId="0" fontId="11" fillId="3" borderId="4" xfId="3" applyFont="1" applyFill="1" applyBorder="1" applyAlignment="1">
      <alignment horizontal="center" vertical="center"/>
    </xf>
    <xf numFmtId="1" fontId="22" fillId="0" borderId="4" xfId="3" applyNumberFormat="1" applyFont="1" applyBorder="1"/>
    <xf numFmtId="0" fontId="22" fillId="3" borderId="4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 indent="2"/>
    </xf>
    <xf numFmtId="3" fontId="12" fillId="2" borderId="4" xfId="3" applyNumberFormat="1" applyFont="1" applyFill="1" applyBorder="1" applyAlignment="1">
      <alignment horizontal="right" vertical="center"/>
    </xf>
    <xf numFmtId="0" fontId="14" fillId="2" borderId="4" xfId="3" quotePrefix="1" applyFont="1" applyFill="1" applyBorder="1" applyAlignment="1">
      <alignment horizontal="left" vertical="center" indent="2"/>
    </xf>
    <xf numFmtId="3" fontId="4" fillId="0" borderId="0" xfId="3" applyNumberFormat="1" applyFont="1"/>
    <xf numFmtId="0" fontId="22" fillId="3" borderId="4" xfId="3" applyFont="1" applyFill="1" applyBorder="1"/>
    <xf numFmtId="0" fontId="27" fillId="7" borderId="5" xfId="0" applyFont="1" applyFill="1" applyBorder="1" applyAlignment="1">
      <alignment horizontal="left" vertical="center" wrapText="1"/>
    </xf>
    <xf numFmtId="3" fontId="27" fillId="7" borderId="5" xfId="0" applyNumberFormat="1" applyFont="1" applyFill="1" applyBorder="1" applyAlignment="1">
      <alignment horizontal="right"/>
    </xf>
    <xf numFmtId="3" fontId="27" fillId="7" borderId="4" xfId="0" applyNumberFormat="1" applyFont="1" applyFill="1" applyBorder="1" applyAlignment="1">
      <alignment horizontal="right"/>
    </xf>
    <xf numFmtId="3" fontId="25" fillId="7" borderId="4" xfId="0" applyNumberFormat="1" applyFont="1" applyFill="1" applyBorder="1" applyAlignment="1">
      <alignment horizontal="right"/>
    </xf>
    <xf numFmtId="4" fontId="0" fillId="0" borderId="0" xfId="0" applyNumberFormat="1"/>
    <xf numFmtId="1" fontId="0" fillId="0" borderId="4" xfId="0" applyNumberFormat="1" applyBorder="1"/>
    <xf numFmtId="1" fontId="11" fillId="4" borderId="4" xfId="3" applyNumberFormat="1" applyFont="1" applyFill="1" applyBorder="1" applyAlignment="1">
      <alignment horizontal="center" vertical="center"/>
    </xf>
    <xf numFmtId="1" fontId="0" fillId="5" borderId="4" xfId="0" applyNumberFormat="1" applyFill="1" applyBorder="1"/>
    <xf numFmtId="1" fontId="0" fillId="7" borderId="4" xfId="0" applyNumberFormat="1" applyFill="1" applyBorder="1"/>
    <xf numFmtId="1" fontId="31" fillId="5" borderId="4" xfId="0" applyNumberFormat="1" applyFont="1" applyFill="1" applyBorder="1"/>
    <xf numFmtId="1" fontId="31" fillId="7" borderId="4" xfId="0" applyNumberFormat="1" applyFont="1" applyFill="1" applyBorder="1"/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3" fillId="0" borderId="4" xfId="3" quotePrefix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 wrapText="1"/>
    </xf>
    <xf numFmtId="0" fontId="12" fillId="0" borderId="3" xfId="2" quotePrefix="1" applyFont="1" applyBorder="1" applyAlignment="1">
      <alignment horizontal="center" vertical="center" wrapText="1"/>
    </xf>
    <xf numFmtId="0" fontId="12" fillId="0" borderId="5" xfId="2" quotePrefix="1" applyFont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14" fillId="4" borderId="5" xfId="2" applyFont="1" applyFill="1" applyBorder="1" applyAlignment="1">
      <alignment horizontal="left" vertical="center" wrapText="1"/>
    </xf>
    <xf numFmtId="0" fontId="14" fillId="0" borderId="2" xfId="2" quotePrefix="1" applyFont="1" applyBorder="1" applyAlignment="1">
      <alignment horizontal="left" vertical="center"/>
    </xf>
    <xf numFmtId="0" fontId="15" fillId="0" borderId="3" xfId="2" applyFont="1" applyBorder="1" applyAlignment="1">
      <alignment vertical="center"/>
    </xf>
    <xf numFmtId="0" fontId="14" fillId="3" borderId="2" xfId="2" quotePrefix="1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vertical="center" wrapText="1"/>
    </xf>
    <xf numFmtId="0" fontId="14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vertical="center" wrapText="1"/>
    </xf>
    <xf numFmtId="0" fontId="14" fillId="0" borderId="2" xfId="2" quotePrefix="1" applyFont="1" applyBorder="1" applyAlignment="1">
      <alignment horizontal="left" vertical="center" wrapText="1"/>
    </xf>
    <xf numFmtId="0" fontId="12" fillId="0" borderId="2" xfId="3" quotePrefix="1" applyFont="1" applyBorder="1" applyAlignment="1">
      <alignment horizontal="center" vertical="center" wrapText="1"/>
    </xf>
    <xf numFmtId="0" fontId="12" fillId="0" borderId="3" xfId="3" quotePrefix="1" applyFont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vertical="center"/>
    </xf>
    <xf numFmtId="0" fontId="14" fillId="3" borderId="3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 indent="1"/>
    </xf>
    <xf numFmtId="0" fontId="25" fillId="2" borderId="5" xfId="0" applyFont="1" applyFill="1" applyBorder="1" applyAlignment="1">
      <alignment horizontal="left" vertical="center" wrapText="1" inden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left" vertical="center" wrapText="1"/>
    </xf>
    <xf numFmtId="0" fontId="27" fillId="7" borderId="3" xfId="0" applyFont="1" applyFill="1" applyBorder="1" applyAlignment="1">
      <alignment horizontal="left" vertical="center" wrapText="1"/>
    </xf>
    <xf numFmtId="0" fontId="27" fillId="7" borderId="5" xfId="0" applyFont="1" applyFill="1" applyBorder="1" applyAlignment="1">
      <alignment horizontal="left" vertical="center"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selection activeCell="K3" sqref="K3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8" width="19.42578125" style="1" customWidth="1"/>
    <col min="9" max="9" width="15.28515625" style="1" customWidth="1"/>
    <col min="10" max="10" width="16.5703125" style="1" customWidth="1"/>
    <col min="11" max="16384" width="8.85546875" style="1"/>
  </cols>
  <sheetData>
    <row r="1" spans="1:10" x14ac:dyDescent="0.25">
      <c r="A1" s="1" t="s">
        <v>219</v>
      </c>
    </row>
    <row r="2" spans="1:10" x14ac:dyDescent="0.25">
      <c r="A2" s="1" t="s">
        <v>146</v>
      </c>
    </row>
    <row r="3" spans="1:10" s="2" customFormat="1" ht="54.75" customHeight="1" x14ac:dyDescent="0.25">
      <c r="A3" s="147" t="s">
        <v>151</v>
      </c>
      <c r="B3" s="147"/>
      <c r="C3" s="147"/>
      <c r="D3" s="147"/>
      <c r="E3" s="147"/>
      <c r="F3" s="147"/>
      <c r="G3" s="147"/>
      <c r="H3" s="147"/>
    </row>
    <row r="4" spans="1:10" s="2" customFormat="1" ht="18" customHeight="1" x14ac:dyDescent="0.25">
      <c r="A4" s="3"/>
      <c r="B4" s="3"/>
      <c r="C4" s="3"/>
      <c r="D4" s="3"/>
      <c r="E4" s="3"/>
      <c r="F4" s="3"/>
      <c r="G4" s="3"/>
      <c r="H4" s="3"/>
    </row>
    <row r="5" spans="1:10" s="2" customFormat="1" ht="15.75" x14ac:dyDescent="0.25">
      <c r="A5" s="147" t="s">
        <v>0</v>
      </c>
      <c r="B5" s="147"/>
      <c r="C5" s="147"/>
      <c r="D5" s="147"/>
      <c r="E5" s="147"/>
      <c r="F5" s="147"/>
      <c r="G5" s="147"/>
      <c r="H5" s="147"/>
    </row>
    <row r="6" spans="1:10" s="2" customFormat="1" ht="18.75" x14ac:dyDescent="0.25">
      <c r="A6" s="3"/>
      <c r="B6" s="3"/>
      <c r="C6" s="3"/>
      <c r="D6" s="3"/>
      <c r="E6" s="3"/>
      <c r="F6" s="3"/>
      <c r="G6" s="3"/>
      <c r="H6" s="3"/>
    </row>
    <row r="7" spans="1:10" s="2" customFormat="1" ht="18" customHeight="1" x14ac:dyDescent="0.25">
      <c r="A7" s="147" t="s">
        <v>13</v>
      </c>
      <c r="B7" s="148"/>
      <c r="C7" s="148"/>
      <c r="D7" s="148"/>
      <c r="E7" s="148"/>
      <c r="F7" s="148"/>
      <c r="G7" s="148"/>
      <c r="H7" s="148"/>
    </row>
    <row r="8" spans="1:10" s="2" customFormat="1" ht="18.75" x14ac:dyDescent="0.3">
      <c r="A8" s="4"/>
      <c r="B8" s="5"/>
      <c r="C8" s="5"/>
      <c r="D8" s="5"/>
      <c r="E8" s="6"/>
      <c r="F8" s="7"/>
      <c r="G8" s="7"/>
      <c r="H8" s="7"/>
    </row>
    <row r="9" spans="1:10" s="2" customFormat="1" ht="25.5" x14ac:dyDescent="0.25">
      <c r="A9" s="163" t="s">
        <v>12</v>
      </c>
      <c r="B9" s="164"/>
      <c r="C9" s="164"/>
      <c r="D9" s="164"/>
      <c r="E9" s="164"/>
      <c r="F9" s="56" t="s">
        <v>72</v>
      </c>
      <c r="G9" s="56" t="s">
        <v>155</v>
      </c>
      <c r="H9" s="57" t="s">
        <v>147</v>
      </c>
      <c r="I9" s="117" t="s">
        <v>153</v>
      </c>
      <c r="J9" s="117" t="s">
        <v>154</v>
      </c>
    </row>
    <row r="10" spans="1:10" s="26" customFormat="1" ht="12" customHeight="1" x14ac:dyDescent="0.25">
      <c r="A10" s="149">
        <v>1</v>
      </c>
      <c r="B10" s="149"/>
      <c r="C10" s="149"/>
      <c r="D10" s="149"/>
      <c r="E10" s="149"/>
      <c r="F10" s="58">
        <v>2</v>
      </c>
      <c r="G10" s="58">
        <v>3</v>
      </c>
      <c r="H10" s="59">
        <v>4</v>
      </c>
      <c r="I10" s="55"/>
      <c r="J10" s="55"/>
    </row>
    <row r="11" spans="1:10" s="2" customFormat="1" x14ac:dyDescent="0.25">
      <c r="A11" s="165" t="s">
        <v>3</v>
      </c>
      <c r="B11" s="159"/>
      <c r="C11" s="159"/>
      <c r="D11" s="159"/>
      <c r="E11" s="166"/>
      <c r="F11" s="8">
        <f>F12+F13</f>
        <v>3218352</v>
      </c>
      <c r="G11" s="8">
        <f t="shared" ref="G11:H11" si="0">G12+G13</f>
        <v>3983621.49</v>
      </c>
      <c r="H11" s="8">
        <f t="shared" si="0"/>
        <v>3647035</v>
      </c>
      <c r="I11" s="118">
        <f>H11/F11*100</f>
        <v>113.31995381487172</v>
      </c>
      <c r="J11" s="118">
        <f>H11/G11*100</f>
        <v>91.550741182491208</v>
      </c>
    </row>
    <row r="12" spans="1:10" s="2" customFormat="1" x14ac:dyDescent="0.25">
      <c r="A12" s="160" t="s">
        <v>1</v>
      </c>
      <c r="B12" s="161"/>
      <c r="C12" s="161"/>
      <c r="D12" s="161"/>
      <c r="E12" s="157"/>
      <c r="F12" s="9">
        <v>3218352</v>
      </c>
      <c r="G12" s="9">
        <v>3983621.49</v>
      </c>
      <c r="H12" s="9">
        <v>3647035</v>
      </c>
      <c r="I12" s="120">
        <f t="shared" ref="I12:I16" si="1">H12/F12*100</f>
        <v>113.31995381487172</v>
      </c>
      <c r="J12" s="120">
        <f t="shared" ref="J12:J16" si="2">H12/G12*100</f>
        <v>91.550741182491208</v>
      </c>
    </row>
    <row r="13" spans="1:10" s="2" customFormat="1" x14ac:dyDescent="0.25">
      <c r="A13" s="156" t="s">
        <v>2</v>
      </c>
      <c r="B13" s="157"/>
      <c r="C13" s="157"/>
      <c r="D13" s="157"/>
      <c r="E13" s="157"/>
      <c r="F13" s="9"/>
      <c r="G13" s="9"/>
      <c r="H13" s="9"/>
      <c r="I13" s="120"/>
      <c r="J13" s="120"/>
    </row>
    <row r="14" spans="1:10" s="2" customFormat="1" x14ac:dyDescent="0.25">
      <c r="A14" s="10" t="s">
        <v>6</v>
      </c>
      <c r="B14" s="24"/>
      <c r="C14" s="24"/>
      <c r="D14" s="24"/>
      <c r="E14" s="24"/>
      <c r="F14" s="8">
        <f>F15+F16</f>
        <v>3070996</v>
      </c>
      <c r="G14" s="8">
        <f t="shared" ref="G14:H14" si="3">G15+G16</f>
        <v>3911621.49</v>
      </c>
      <c r="H14" s="8">
        <f t="shared" si="3"/>
        <v>3931791</v>
      </c>
      <c r="I14" s="118">
        <f t="shared" si="1"/>
        <v>128.02983136415676</v>
      </c>
      <c r="J14" s="118">
        <f t="shared" si="2"/>
        <v>100.51563041187812</v>
      </c>
    </row>
    <row r="15" spans="1:10" s="2" customFormat="1" x14ac:dyDescent="0.25">
      <c r="A15" s="162" t="s">
        <v>4</v>
      </c>
      <c r="B15" s="161"/>
      <c r="C15" s="161"/>
      <c r="D15" s="161"/>
      <c r="E15" s="161"/>
      <c r="F15" s="9">
        <v>2916010</v>
      </c>
      <c r="G15" s="9">
        <v>3605939.41</v>
      </c>
      <c r="H15" s="9">
        <v>3698854</v>
      </c>
      <c r="I15" s="120">
        <f t="shared" si="1"/>
        <v>126.84640999173529</v>
      </c>
      <c r="J15" s="120">
        <f t="shared" si="2"/>
        <v>102.57670968464774</v>
      </c>
    </row>
    <row r="16" spans="1:10" s="2" customFormat="1" x14ac:dyDescent="0.25">
      <c r="A16" s="156" t="s">
        <v>5</v>
      </c>
      <c r="B16" s="157"/>
      <c r="C16" s="157"/>
      <c r="D16" s="157"/>
      <c r="E16" s="157"/>
      <c r="F16" s="9">
        <v>154986</v>
      </c>
      <c r="G16" s="9">
        <v>305682.08</v>
      </c>
      <c r="H16" s="9">
        <v>232937</v>
      </c>
      <c r="I16" s="120">
        <f t="shared" si="1"/>
        <v>150.29551056224432</v>
      </c>
      <c r="J16" s="120">
        <f t="shared" si="2"/>
        <v>76.2023733939523</v>
      </c>
    </row>
    <row r="17" spans="1:10" s="2" customFormat="1" x14ac:dyDescent="0.25">
      <c r="A17" s="158" t="s">
        <v>7</v>
      </c>
      <c r="B17" s="159"/>
      <c r="C17" s="159"/>
      <c r="D17" s="159"/>
      <c r="E17" s="159"/>
      <c r="F17" s="8">
        <f>F11-F14</f>
        <v>147356</v>
      </c>
      <c r="G17" s="8">
        <f t="shared" ref="G17:H17" si="4">G11-G14</f>
        <v>72000</v>
      </c>
      <c r="H17" s="8">
        <f t="shared" si="4"/>
        <v>-284756</v>
      </c>
      <c r="I17" s="118"/>
      <c r="J17" s="118"/>
    </row>
    <row r="18" spans="1:10" s="2" customFormat="1" ht="18.75" x14ac:dyDescent="0.25">
      <c r="A18" s="3"/>
      <c r="B18" s="11"/>
      <c r="C18" s="11"/>
      <c r="D18" s="11"/>
      <c r="E18" s="11"/>
      <c r="F18" s="11"/>
      <c r="G18" s="11"/>
      <c r="H18" s="12"/>
    </row>
    <row r="19" spans="1:10" s="2" customFormat="1" ht="18" customHeight="1" x14ac:dyDescent="0.25">
      <c r="A19" s="147" t="s">
        <v>14</v>
      </c>
      <c r="B19" s="148"/>
      <c r="C19" s="148"/>
      <c r="D19" s="148"/>
      <c r="E19" s="148"/>
      <c r="F19" s="148"/>
      <c r="G19" s="148"/>
      <c r="H19" s="148"/>
    </row>
    <row r="20" spans="1:10" s="2" customFormat="1" ht="18.75" x14ac:dyDescent="0.25">
      <c r="A20" s="3"/>
      <c r="B20" s="11"/>
      <c r="C20" s="11"/>
      <c r="D20" s="11"/>
      <c r="E20" s="11"/>
      <c r="F20" s="11"/>
      <c r="G20" s="11"/>
      <c r="H20" s="12"/>
    </row>
    <row r="21" spans="1:10" s="2" customFormat="1" ht="25.5" x14ac:dyDescent="0.25">
      <c r="A21" s="163" t="s">
        <v>12</v>
      </c>
      <c r="B21" s="164"/>
      <c r="C21" s="164"/>
      <c r="D21" s="164"/>
      <c r="E21" s="164"/>
      <c r="F21" s="56" t="s">
        <v>72</v>
      </c>
      <c r="G21" s="56" t="s">
        <v>68</v>
      </c>
      <c r="H21" s="57" t="s">
        <v>147</v>
      </c>
      <c r="I21" s="117" t="s">
        <v>153</v>
      </c>
      <c r="J21" s="117" t="s">
        <v>154</v>
      </c>
    </row>
    <row r="22" spans="1:10" s="26" customFormat="1" ht="12" customHeight="1" x14ac:dyDescent="0.25">
      <c r="A22" s="149">
        <v>1</v>
      </c>
      <c r="B22" s="149"/>
      <c r="C22" s="149"/>
      <c r="D22" s="149"/>
      <c r="E22" s="149"/>
      <c r="F22" s="58">
        <v>2</v>
      </c>
      <c r="G22" s="58">
        <v>3</v>
      </c>
      <c r="H22" s="59">
        <v>4</v>
      </c>
      <c r="I22" s="121"/>
      <c r="J22" s="121"/>
    </row>
    <row r="23" spans="1:10" s="2" customFormat="1" x14ac:dyDescent="0.25">
      <c r="A23" s="156" t="s">
        <v>8</v>
      </c>
      <c r="B23" s="157"/>
      <c r="C23" s="157"/>
      <c r="D23" s="157"/>
      <c r="E23" s="157"/>
      <c r="F23" s="9"/>
      <c r="G23" s="9"/>
      <c r="H23" s="9"/>
      <c r="I23" s="119"/>
      <c r="J23" s="119"/>
    </row>
    <row r="24" spans="1:10" s="2" customFormat="1" x14ac:dyDescent="0.25">
      <c r="A24" s="156" t="s">
        <v>9</v>
      </c>
      <c r="B24" s="157"/>
      <c r="C24" s="157"/>
      <c r="D24" s="157"/>
      <c r="E24" s="157"/>
      <c r="F24" s="9">
        <v>71554</v>
      </c>
      <c r="G24" s="9">
        <v>72000</v>
      </c>
      <c r="H24" s="9">
        <v>71554</v>
      </c>
      <c r="I24" s="119">
        <f>H24/F24*100</f>
        <v>100</v>
      </c>
      <c r="J24" s="119">
        <f>H24/G24*100</f>
        <v>99.38055555555556</v>
      </c>
    </row>
    <row r="25" spans="1:10" s="2" customFormat="1" x14ac:dyDescent="0.25">
      <c r="A25" s="158" t="s">
        <v>10</v>
      </c>
      <c r="B25" s="159"/>
      <c r="C25" s="159"/>
      <c r="D25" s="159"/>
      <c r="E25" s="159"/>
      <c r="F25" s="8">
        <f>F23-F24</f>
        <v>-71554</v>
      </c>
      <c r="G25" s="8">
        <f t="shared" ref="G25:H25" si="5">G23-G24</f>
        <v>-72000</v>
      </c>
      <c r="H25" s="8">
        <f t="shared" si="5"/>
        <v>-71554</v>
      </c>
      <c r="I25" s="118"/>
      <c r="J25" s="118"/>
    </row>
    <row r="26" spans="1:10" s="2" customFormat="1" x14ac:dyDescent="0.25">
      <c r="A26" s="158" t="s">
        <v>11</v>
      </c>
      <c r="B26" s="159"/>
      <c r="C26" s="159"/>
      <c r="D26" s="159"/>
      <c r="E26" s="159"/>
      <c r="F26" s="8">
        <f>F17+F25</f>
        <v>75802</v>
      </c>
      <c r="G26" s="8">
        <f t="shared" ref="G26:H26" si="6">G17+G25</f>
        <v>0</v>
      </c>
      <c r="H26" s="8">
        <f t="shared" si="6"/>
        <v>-356310</v>
      </c>
      <c r="I26" s="118"/>
      <c r="J26" s="118"/>
    </row>
    <row r="27" spans="1:10" s="2" customFormat="1" ht="18.75" x14ac:dyDescent="0.25">
      <c r="A27" s="13"/>
      <c r="B27" s="11"/>
      <c r="C27" s="11"/>
      <c r="D27" s="11"/>
      <c r="E27" s="11"/>
      <c r="F27" s="11"/>
      <c r="G27" s="11"/>
      <c r="H27" s="12"/>
    </row>
    <row r="28" spans="1:10" s="2" customFormat="1" ht="18" customHeight="1" x14ac:dyDescent="0.25">
      <c r="A28" s="147" t="s">
        <v>15</v>
      </c>
      <c r="B28" s="148"/>
      <c r="C28" s="148"/>
      <c r="D28" s="148"/>
      <c r="E28" s="148"/>
      <c r="F28" s="148"/>
      <c r="G28" s="148"/>
      <c r="H28" s="148"/>
    </row>
    <row r="29" spans="1:10" s="2" customFormat="1" ht="18" customHeight="1" x14ac:dyDescent="0.25">
      <c r="A29" s="22"/>
      <c r="B29" s="23"/>
      <c r="C29" s="23"/>
      <c r="D29" s="23"/>
      <c r="E29" s="23"/>
      <c r="F29" s="23"/>
      <c r="G29" s="23"/>
      <c r="H29" s="23"/>
    </row>
    <row r="30" spans="1:10" s="2" customFormat="1" ht="25.5" x14ac:dyDescent="0.25">
      <c r="A30" s="150" t="s">
        <v>21</v>
      </c>
      <c r="B30" s="151"/>
      <c r="C30" s="151"/>
      <c r="D30" s="151"/>
      <c r="E30" s="152"/>
      <c r="F30" s="56" t="s">
        <v>72</v>
      </c>
      <c r="G30" s="56" t="s">
        <v>68</v>
      </c>
      <c r="H30" s="57" t="s">
        <v>147</v>
      </c>
      <c r="I30" s="117" t="s">
        <v>153</v>
      </c>
      <c r="J30" s="117" t="s">
        <v>154</v>
      </c>
    </row>
    <row r="31" spans="1:10" s="26" customFormat="1" ht="12" customHeight="1" x14ac:dyDescent="0.25">
      <c r="A31" s="149">
        <v>1</v>
      </c>
      <c r="B31" s="149"/>
      <c r="C31" s="149"/>
      <c r="D31" s="149"/>
      <c r="E31" s="149"/>
      <c r="F31" s="58">
        <v>2</v>
      </c>
      <c r="G31" s="58">
        <v>3</v>
      </c>
      <c r="H31" s="59">
        <v>4</v>
      </c>
      <c r="I31" s="55"/>
      <c r="J31" s="55"/>
    </row>
    <row r="32" spans="1:10" s="2" customFormat="1" ht="15" customHeight="1" x14ac:dyDescent="0.25">
      <c r="A32" s="153" t="s">
        <v>16</v>
      </c>
      <c r="B32" s="154"/>
      <c r="C32" s="154"/>
      <c r="D32" s="154"/>
      <c r="E32" s="155"/>
      <c r="F32" s="14">
        <v>-40492</v>
      </c>
      <c r="G32" s="14">
        <v>35310</v>
      </c>
      <c r="H32" s="113">
        <v>35310</v>
      </c>
      <c r="I32" s="122">
        <v>0</v>
      </c>
      <c r="J32" s="122">
        <v>0</v>
      </c>
    </row>
    <row r="33" spans="1:10" s="2" customFormat="1" ht="15" customHeight="1" x14ac:dyDescent="0.25">
      <c r="A33" s="158" t="s">
        <v>17</v>
      </c>
      <c r="B33" s="159"/>
      <c r="C33" s="159"/>
      <c r="D33" s="159"/>
      <c r="E33" s="159"/>
      <c r="F33" s="15">
        <f>F26+F32</f>
        <v>35310</v>
      </c>
      <c r="G33" s="15">
        <f t="shared" ref="G33:H33" si="7">G26+G32</f>
        <v>35310</v>
      </c>
      <c r="H33" s="114">
        <f t="shared" si="7"/>
        <v>-321000</v>
      </c>
      <c r="I33" s="116">
        <v>0</v>
      </c>
      <c r="J33" s="116">
        <v>0</v>
      </c>
    </row>
    <row r="34" spans="1:10" s="2" customFormat="1" ht="45" customHeight="1" x14ac:dyDescent="0.25">
      <c r="A34" s="165" t="s">
        <v>18</v>
      </c>
      <c r="B34" s="167"/>
      <c r="C34" s="167"/>
      <c r="D34" s="167"/>
      <c r="E34" s="168"/>
      <c r="F34" s="15">
        <f>F17+F25+F32-F33</f>
        <v>0</v>
      </c>
      <c r="G34" s="15">
        <f t="shared" ref="G34" si="8">G17+G25+G32-G33</f>
        <v>0</v>
      </c>
      <c r="H34" s="114"/>
      <c r="I34" s="116"/>
      <c r="J34" s="116"/>
    </row>
    <row r="35" spans="1:10" s="2" customFormat="1" ht="18" customHeight="1" x14ac:dyDescent="0.25">
      <c r="A35" s="21"/>
      <c r="B35" s="16"/>
      <c r="C35" s="16"/>
      <c r="D35" s="16"/>
      <c r="E35" s="16"/>
      <c r="F35" s="16"/>
      <c r="G35" s="16"/>
      <c r="H35" s="16"/>
    </row>
    <row r="36" spans="1:10" s="2" customFormat="1" ht="18" customHeight="1" x14ac:dyDescent="0.25">
      <c r="A36" s="169" t="s">
        <v>19</v>
      </c>
      <c r="B36" s="169"/>
      <c r="C36" s="169"/>
      <c r="D36" s="169"/>
      <c r="E36" s="169"/>
      <c r="F36" s="169"/>
      <c r="G36" s="169"/>
      <c r="H36" s="169"/>
    </row>
    <row r="37" spans="1:10" s="2" customFormat="1" ht="18.75" x14ac:dyDescent="0.25">
      <c r="A37" s="17"/>
      <c r="B37" s="18"/>
      <c r="C37" s="18"/>
      <c r="D37" s="18"/>
      <c r="E37" s="18"/>
      <c r="F37" s="18"/>
      <c r="G37" s="18"/>
      <c r="H37" s="19"/>
    </row>
    <row r="38" spans="1:10" s="2" customFormat="1" ht="25.5" x14ac:dyDescent="0.25">
      <c r="A38" s="150" t="s">
        <v>21</v>
      </c>
      <c r="B38" s="151"/>
      <c r="C38" s="151"/>
      <c r="D38" s="151"/>
      <c r="E38" s="152"/>
      <c r="F38" s="56" t="s">
        <v>72</v>
      </c>
      <c r="G38" s="56" t="s">
        <v>68</v>
      </c>
      <c r="H38" s="57" t="s">
        <v>147</v>
      </c>
      <c r="I38" s="117" t="s">
        <v>153</v>
      </c>
      <c r="J38" s="117" t="s">
        <v>154</v>
      </c>
    </row>
    <row r="39" spans="1:10" s="26" customFormat="1" ht="12" customHeight="1" x14ac:dyDescent="0.25">
      <c r="A39" s="149">
        <v>1</v>
      </c>
      <c r="B39" s="149"/>
      <c r="C39" s="149"/>
      <c r="D39" s="149"/>
      <c r="E39" s="149"/>
      <c r="F39" s="58">
        <v>2</v>
      </c>
      <c r="G39" s="58">
        <v>3</v>
      </c>
      <c r="H39" s="59">
        <v>4</v>
      </c>
      <c r="I39" s="55"/>
      <c r="J39" s="55"/>
    </row>
    <row r="40" spans="1:10" s="2" customFormat="1" x14ac:dyDescent="0.25">
      <c r="A40" s="153" t="s">
        <v>16</v>
      </c>
      <c r="B40" s="154"/>
      <c r="C40" s="154"/>
      <c r="D40" s="154"/>
      <c r="E40" s="155"/>
      <c r="F40" s="14">
        <v>0</v>
      </c>
      <c r="G40" s="14">
        <f>F43</f>
        <v>35310</v>
      </c>
      <c r="H40" s="113">
        <f>G43</f>
        <v>35310</v>
      </c>
      <c r="I40" s="123">
        <v>0</v>
      </c>
      <c r="J40" s="123">
        <v>0</v>
      </c>
    </row>
    <row r="41" spans="1:10" s="2" customFormat="1" ht="28.5" customHeight="1" x14ac:dyDescent="0.25">
      <c r="A41" s="153" t="s">
        <v>20</v>
      </c>
      <c r="B41" s="154"/>
      <c r="C41" s="154"/>
      <c r="D41" s="154"/>
      <c r="E41" s="155"/>
      <c r="F41" s="14">
        <v>0</v>
      </c>
      <c r="G41" s="14">
        <v>0</v>
      </c>
      <c r="H41" s="113">
        <v>0</v>
      </c>
      <c r="I41" s="123"/>
      <c r="J41" s="123"/>
    </row>
    <row r="42" spans="1:10" s="2" customFormat="1" ht="25.5" customHeight="1" x14ac:dyDescent="0.25">
      <c r="A42" s="153" t="s">
        <v>67</v>
      </c>
      <c r="B42" s="170"/>
      <c r="C42" s="170"/>
      <c r="D42" s="170"/>
      <c r="E42" s="171"/>
      <c r="F42" s="14">
        <v>0</v>
      </c>
      <c r="G42" s="14">
        <v>0</v>
      </c>
      <c r="H42" s="113">
        <v>0</v>
      </c>
      <c r="I42" s="123"/>
      <c r="J42" s="123"/>
    </row>
    <row r="43" spans="1:10" s="2" customFormat="1" ht="15" customHeight="1" x14ac:dyDescent="0.25">
      <c r="A43" s="158" t="s">
        <v>17</v>
      </c>
      <c r="B43" s="159"/>
      <c r="C43" s="159"/>
      <c r="D43" s="159"/>
      <c r="E43" s="159"/>
      <c r="F43" s="20">
        <v>35310</v>
      </c>
      <c r="G43" s="20">
        <f t="shared" ref="G43" si="9">G40-G41+G42</f>
        <v>35310</v>
      </c>
      <c r="H43" s="115">
        <v>321000</v>
      </c>
      <c r="I43" s="116">
        <v>0</v>
      </c>
      <c r="J43" s="116">
        <v>0</v>
      </c>
    </row>
    <row r="44" spans="1:10" ht="9" customHeight="1" x14ac:dyDescent="0.25"/>
  </sheetData>
  <mergeCells count="31">
    <mergeCell ref="A38:E38"/>
    <mergeCell ref="A40:E40"/>
    <mergeCell ref="A41:E41"/>
    <mergeCell ref="A42:E42"/>
    <mergeCell ref="A43:E43"/>
    <mergeCell ref="A39:E39"/>
    <mergeCell ref="A33:E33"/>
    <mergeCell ref="A34:E34"/>
    <mergeCell ref="A36:H36"/>
    <mergeCell ref="A22:E22"/>
    <mergeCell ref="A31:E31"/>
    <mergeCell ref="A3:H3"/>
    <mergeCell ref="A5:H5"/>
    <mergeCell ref="A7:H7"/>
    <mergeCell ref="A9:E9"/>
    <mergeCell ref="A11:E11"/>
    <mergeCell ref="A19:H19"/>
    <mergeCell ref="A10:E10"/>
    <mergeCell ref="A30:E30"/>
    <mergeCell ref="A32:E32"/>
    <mergeCell ref="A23:E23"/>
    <mergeCell ref="A24:E24"/>
    <mergeCell ref="A25:E25"/>
    <mergeCell ref="A26:E26"/>
    <mergeCell ref="A12:E12"/>
    <mergeCell ref="A13:E13"/>
    <mergeCell ref="A15:E15"/>
    <mergeCell ref="A16:E16"/>
    <mergeCell ref="A17:E17"/>
    <mergeCell ref="A21:E21"/>
    <mergeCell ref="A28:H2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zoomScaleNormal="100" workbookViewId="0">
      <selection activeCell="H181" sqref="H181"/>
    </sheetView>
  </sheetViews>
  <sheetFormatPr defaultColWidth="8.85546875" defaultRowHeight="15" x14ac:dyDescent="0.25"/>
  <cols>
    <col min="1" max="1" width="7.85546875" style="26" bestFit="1" customWidth="1"/>
    <col min="2" max="2" width="44.7109375" style="26" customWidth="1"/>
    <col min="3" max="4" width="19.5703125" style="26" customWidth="1"/>
    <col min="5" max="6" width="19.42578125" style="26" customWidth="1"/>
    <col min="7" max="8" width="25.28515625" style="26" customWidth="1"/>
    <col min="9" max="10" width="11.5703125" style="26" bestFit="1" customWidth="1"/>
    <col min="11" max="16384" width="8.85546875" style="26"/>
  </cols>
  <sheetData>
    <row r="1" spans="1:8" ht="18.75" x14ac:dyDescent="0.25">
      <c r="A1" s="54"/>
      <c r="B1" s="25"/>
      <c r="C1" s="25"/>
      <c r="D1" s="25"/>
      <c r="E1" s="25"/>
      <c r="F1" s="25"/>
      <c r="G1" s="25"/>
      <c r="H1" s="25"/>
    </row>
    <row r="2" spans="1:8" ht="15.6" customHeight="1" x14ac:dyDescent="0.25">
      <c r="A2" s="172" t="s">
        <v>22</v>
      </c>
      <c r="B2" s="172"/>
      <c r="C2" s="172"/>
      <c r="D2" s="172"/>
      <c r="E2" s="172"/>
      <c r="F2" s="49"/>
      <c r="G2" s="28"/>
      <c r="H2" s="28"/>
    </row>
    <row r="3" spans="1:8" ht="18.75" x14ac:dyDescent="0.25">
      <c r="A3" s="25"/>
      <c r="B3" s="25"/>
      <c r="C3" s="25"/>
      <c r="D3" s="25"/>
      <c r="E3" s="25"/>
      <c r="F3" s="25"/>
      <c r="G3" s="27"/>
      <c r="H3" s="27"/>
    </row>
    <row r="4" spans="1:8" ht="15.6" customHeight="1" x14ac:dyDescent="0.25">
      <c r="A4" s="172" t="s">
        <v>23</v>
      </c>
      <c r="B4" s="172"/>
      <c r="C4" s="172"/>
      <c r="D4" s="172"/>
      <c r="E4" s="172"/>
      <c r="F4" s="49"/>
      <c r="G4" s="29"/>
      <c r="H4" s="29"/>
    </row>
    <row r="5" spans="1:8" ht="18.75" x14ac:dyDescent="0.25">
      <c r="A5" s="25"/>
      <c r="B5" s="25"/>
      <c r="C5" s="25"/>
      <c r="D5" s="25"/>
      <c r="E5" s="25"/>
      <c r="F5" s="25"/>
      <c r="G5" s="27"/>
      <c r="H5" s="27"/>
    </row>
    <row r="6" spans="1:8" ht="25.5" x14ac:dyDescent="0.25">
      <c r="A6" s="30" t="s">
        <v>39</v>
      </c>
      <c r="B6" s="31" t="s">
        <v>21</v>
      </c>
      <c r="C6" s="32" t="s">
        <v>69</v>
      </c>
      <c r="D6" s="32" t="s">
        <v>155</v>
      </c>
      <c r="E6" s="30" t="s">
        <v>147</v>
      </c>
      <c r="F6" s="128" t="s">
        <v>149</v>
      </c>
      <c r="G6" s="128" t="s">
        <v>150</v>
      </c>
    </row>
    <row r="7" spans="1:8" s="34" customFormat="1" ht="11.25" x14ac:dyDescent="0.2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124">
        <v>6</v>
      </c>
      <c r="G7" s="124">
        <v>7</v>
      </c>
    </row>
    <row r="8" spans="1:8" x14ac:dyDescent="0.25">
      <c r="A8" s="35"/>
      <c r="B8" s="35" t="s">
        <v>24</v>
      </c>
      <c r="C8" s="74">
        <f>SUM(C9)</f>
        <v>3218352</v>
      </c>
      <c r="D8" s="74">
        <f>SUM(D9)</f>
        <v>3983621.49</v>
      </c>
      <c r="E8" s="61">
        <f>SUM(E9)</f>
        <v>3647035</v>
      </c>
      <c r="F8" s="127">
        <f>E8/C8*100</f>
        <v>113.31995381487172</v>
      </c>
      <c r="G8" s="127">
        <f>E8/D8*100</f>
        <v>91.550741182491208</v>
      </c>
    </row>
    <row r="9" spans="1:8" x14ac:dyDescent="0.25">
      <c r="A9" s="35">
        <v>6</v>
      </c>
      <c r="B9" s="35" t="s">
        <v>25</v>
      </c>
      <c r="C9" s="74">
        <v>3218352</v>
      </c>
      <c r="D9" s="74">
        <v>3983621.49</v>
      </c>
      <c r="E9" s="61">
        <v>3647035</v>
      </c>
      <c r="F9" s="127">
        <f t="shared" ref="F9:F26" si="0">E9/C9*100</f>
        <v>113.31995381487172</v>
      </c>
      <c r="G9" s="127">
        <f t="shared" ref="G9:G26" si="1">E9/D9*100</f>
        <v>91.550741182491208</v>
      </c>
    </row>
    <row r="10" spans="1:8" ht="25.5" x14ac:dyDescent="0.25">
      <c r="A10" s="131">
        <v>63</v>
      </c>
      <c r="B10" s="35" t="s">
        <v>26</v>
      </c>
      <c r="C10" s="74">
        <v>552913</v>
      </c>
      <c r="D10" s="74">
        <v>196538.09</v>
      </c>
      <c r="E10" s="132">
        <v>75058.23</v>
      </c>
      <c r="F10" s="127">
        <f t="shared" si="0"/>
        <v>13.575052494696271</v>
      </c>
      <c r="G10" s="127">
        <f t="shared" si="1"/>
        <v>38.190169651083913</v>
      </c>
    </row>
    <row r="11" spans="1:8" x14ac:dyDescent="0.25">
      <c r="A11" s="131">
        <v>634</v>
      </c>
      <c r="B11" s="35" t="s">
        <v>158</v>
      </c>
      <c r="C11" s="71">
        <v>0</v>
      </c>
      <c r="D11" s="74">
        <v>18334.8</v>
      </c>
      <c r="E11" s="132">
        <v>18334.8</v>
      </c>
      <c r="F11" s="127"/>
      <c r="G11" s="127"/>
    </row>
    <row r="12" spans="1:8" x14ac:dyDescent="0.25">
      <c r="A12" s="47">
        <v>6341</v>
      </c>
      <c r="B12" s="37" t="s">
        <v>159</v>
      </c>
      <c r="C12" s="71">
        <v>0</v>
      </c>
      <c r="D12" s="71">
        <v>18334.8</v>
      </c>
      <c r="E12" s="109">
        <v>18334.8</v>
      </c>
      <c r="F12" s="127"/>
      <c r="G12" s="127"/>
      <c r="H12" s="63"/>
    </row>
    <row r="13" spans="1:8" ht="25.5" x14ac:dyDescent="0.25">
      <c r="A13" s="131">
        <v>636</v>
      </c>
      <c r="B13" s="35" t="s">
        <v>160</v>
      </c>
      <c r="C13" s="74">
        <v>552913</v>
      </c>
      <c r="D13" s="74">
        <v>178203.29</v>
      </c>
      <c r="E13" s="132">
        <v>56723.43</v>
      </c>
      <c r="F13" s="127"/>
      <c r="G13" s="127"/>
    </row>
    <row r="14" spans="1:8" x14ac:dyDescent="0.25">
      <c r="A14" s="47">
        <v>6361</v>
      </c>
      <c r="B14" s="37" t="s">
        <v>161</v>
      </c>
      <c r="C14" s="71">
        <v>135594.95000000001</v>
      </c>
      <c r="D14" s="71">
        <v>66218.289999999994</v>
      </c>
      <c r="E14" s="109">
        <v>56723.43</v>
      </c>
      <c r="F14" s="127"/>
      <c r="G14" s="127"/>
    </row>
    <row r="15" spans="1:8" x14ac:dyDescent="0.25">
      <c r="A15" s="47">
        <v>6362</v>
      </c>
      <c r="B15" s="37" t="s">
        <v>162</v>
      </c>
      <c r="C15" s="71">
        <v>0</v>
      </c>
      <c r="D15" s="71">
        <v>111985</v>
      </c>
      <c r="E15" s="109">
        <v>0</v>
      </c>
      <c r="F15" s="127"/>
      <c r="G15" s="127"/>
    </row>
    <row r="16" spans="1:8" x14ac:dyDescent="0.25">
      <c r="A16" s="47">
        <v>638</v>
      </c>
      <c r="B16" s="37" t="s">
        <v>135</v>
      </c>
      <c r="C16" s="71">
        <v>417317.91</v>
      </c>
      <c r="D16" s="71">
        <v>0</v>
      </c>
      <c r="E16" s="109">
        <v>0</v>
      </c>
      <c r="F16" s="127"/>
      <c r="G16" s="127"/>
    </row>
    <row r="17" spans="1:8" x14ac:dyDescent="0.25">
      <c r="A17" s="131">
        <v>65</v>
      </c>
      <c r="B17" s="35" t="s">
        <v>71</v>
      </c>
      <c r="C17" s="74">
        <v>1353206</v>
      </c>
      <c r="D17" s="74">
        <v>2460957</v>
      </c>
      <c r="E17" s="132">
        <v>2247589.67</v>
      </c>
      <c r="F17" s="127">
        <f t="shared" si="0"/>
        <v>166.09368196712103</v>
      </c>
      <c r="G17" s="127">
        <f t="shared" si="1"/>
        <v>91.329904179552912</v>
      </c>
    </row>
    <row r="18" spans="1:8" x14ac:dyDescent="0.25">
      <c r="A18" s="131">
        <v>652</v>
      </c>
      <c r="B18" s="35" t="s">
        <v>71</v>
      </c>
      <c r="C18" s="74">
        <v>1353206.08</v>
      </c>
      <c r="D18" s="74">
        <v>2460957</v>
      </c>
      <c r="E18" s="132">
        <v>2247589.67</v>
      </c>
      <c r="F18" s="127">
        <f t="shared" ref="F18" si="2">E18/C18*100</f>
        <v>166.093672147852</v>
      </c>
      <c r="G18" s="127">
        <f t="shared" ref="G18" si="3">E18/D18*100</f>
        <v>91.329904179552912</v>
      </c>
    </row>
    <row r="19" spans="1:8" x14ac:dyDescent="0.25">
      <c r="A19" s="47">
        <v>6526</v>
      </c>
      <c r="B19" s="37" t="s">
        <v>163</v>
      </c>
      <c r="C19" s="71">
        <v>1353206.08</v>
      </c>
      <c r="D19" s="71">
        <v>2460957</v>
      </c>
      <c r="E19" s="109">
        <v>2247589.67</v>
      </c>
      <c r="F19" s="127"/>
      <c r="G19" s="127"/>
    </row>
    <row r="20" spans="1:8" ht="25.5" x14ac:dyDescent="0.25">
      <c r="A20" s="133">
        <v>66</v>
      </c>
      <c r="B20" s="35" t="s">
        <v>27</v>
      </c>
      <c r="C20" s="74">
        <v>41802</v>
      </c>
      <c r="D20" s="74">
        <v>73422</v>
      </c>
      <c r="E20" s="132">
        <v>75482.789999999994</v>
      </c>
      <c r="F20" s="127">
        <f t="shared" si="0"/>
        <v>180.57219750251184</v>
      </c>
      <c r="G20" s="127">
        <f t="shared" si="1"/>
        <v>102.80677453624254</v>
      </c>
    </row>
    <row r="21" spans="1:8" x14ac:dyDescent="0.25">
      <c r="A21" s="133">
        <v>661</v>
      </c>
      <c r="B21" s="35" t="s">
        <v>164</v>
      </c>
      <c r="C21" s="74">
        <v>33802.15</v>
      </c>
      <c r="D21" s="74">
        <v>43872</v>
      </c>
      <c r="E21" s="132">
        <v>45232.79</v>
      </c>
      <c r="F21" s="127">
        <f t="shared" ref="F21" si="4">E21/C21*100</f>
        <v>133.81631050095925</v>
      </c>
      <c r="G21" s="127">
        <f t="shared" ref="G21:G23" si="5">E21/D21*100</f>
        <v>103.10172775346462</v>
      </c>
    </row>
    <row r="22" spans="1:8" x14ac:dyDescent="0.25">
      <c r="A22" s="48">
        <v>6615</v>
      </c>
      <c r="B22" s="37" t="s">
        <v>165</v>
      </c>
      <c r="C22" s="71">
        <v>33802.15</v>
      </c>
      <c r="D22" s="71">
        <v>43872</v>
      </c>
      <c r="E22" s="109">
        <v>45232.79</v>
      </c>
      <c r="F22" s="127"/>
      <c r="G22" s="127">
        <f t="shared" si="5"/>
        <v>103.10172775346462</v>
      </c>
    </row>
    <row r="23" spans="1:8" x14ac:dyDescent="0.25">
      <c r="A23" s="133">
        <v>663</v>
      </c>
      <c r="B23" s="35" t="s">
        <v>166</v>
      </c>
      <c r="C23" s="74">
        <v>8000</v>
      </c>
      <c r="D23" s="74">
        <v>29550</v>
      </c>
      <c r="E23" s="132">
        <v>30250</v>
      </c>
      <c r="F23" s="127">
        <f>E23/C23*100</f>
        <v>378.125</v>
      </c>
      <c r="G23" s="127">
        <f t="shared" si="5"/>
        <v>102.36886632825718</v>
      </c>
    </row>
    <row r="24" spans="1:8" x14ac:dyDescent="0.25">
      <c r="A24" s="48">
        <v>6631</v>
      </c>
      <c r="B24" s="37" t="s">
        <v>95</v>
      </c>
      <c r="C24" s="71">
        <v>8000</v>
      </c>
      <c r="D24" s="71">
        <v>2800</v>
      </c>
      <c r="E24" s="109">
        <v>3500</v>
      </c>
      <c r="F24" s="127"/>
      <c r="G24" s="127"/>
    </row>
    <row r="25" spans="1:8" x14ac:dyDescent="0.25">
      <c r="A25" s="48">
        <v>6632</v>
      </c>
      <c r="B25" s="37" t="s">
        <v>97</v>
      </c>
      <c r="C25" s="71">
        <v>0</v>
      </c>
      <c r="D25" s="71">
        <v>26750</v>
      </c>
      <c r="E25" s="109">
        <v>26750</v>
      </c>
      <c r="F25" s="127"/>
      <c r="G25" s="127"/>
    </row>
    <row r="26" spans="1:8" ht="25.5" x14ac:dyDescent="0.25">
      <c r="A26" s="133">
        <v>67</v>
      </c>
      <c r="B26" s="35" t="s">
        <v>70</v>
      </c>
      <c r="C26" s="74">
        <v>1270431</v>
      </c>
      <c r="D26" s="74">
        <v>1252704.3999999999</v>
      </c>
      <c r="E26" s="132">
        <v>1248904.69</v>
      </c>
      <c r="F26" s="127">
        <f t="shared" si="0"/>
        <v>98.305589992687516</v>
      </c>
      <c r="G26" s="127">
        <f t="shared" si="1"/>
        <v>99.696679440097753</v>
      </c>
    </row>
    <row r="27" spans="1:8" ht="25.5" x14ac:dyDescent="0.25">
      <c r="A27" s="133">
        <v>671</v>
      </c>
      <c r="B27" s="35" t="s">
        <v>167</v>
      </c>
      <c r="C27" s="74">
        <v>1270431.02</v>
      </c>
      <c r="D27" s="74">
        <v>1252704.3999999999</v>
      </c>
      <c r="E27" s="132">
        <v>1248904.69</v>
      </c>
      <c r="F27" s="127">
        <f t="shared" ref="F27" si="6">E27/C27*100</f>
        <v>98.305588445093221</v>
      </c>
      <c r="G27" s="127">
        <f t="shared" ref="G27" si="7">E27/D27*100</f>
        <v>99.696679440097753</v>
      </c>
      <c r="H27" s="63"/>
    </row>
    <row r="28" spans="1:8" x14ac:dyDescent="0.25">
      <c r="A28" s="48">
        <v>6711</v>
      </c>
      <c r="B28" s="37"/>
      <c r="C28" s="71">
        <v>834303.47</v>
      </c>
      <c r="D28" s="71">
        <v>1017095.4</v>
      </c>
      <c r="E28" s="109">
        <v>1013752.15</v>
      </c>
      <c r="F28" s="127"/>
      <c r="G28" s="127"/>
      <c r="H28" s="63"/>
    </row>
    <row r="29" spans="1:8" x14ac:dyDescent="0.25">
      <c r="A29" s="48">
        <v>6712</v>
      </c>
      <c r="B29" s="37"/>
      <c r="C29" s="71">
        <v>364573.71</v>
      </c>
      <c r="D29" s="71">
        <v>163609</v>
      </c>
      <c r="E29" s="109">
        <v>163598.70000000001</v>
      </c>
      <c r="F29" s="127"/>
      <c r="G29" s="127"/>
    </row>
    <row r="30" spans="1:8" x14ac:dyDescent="0.25">
      <c r="A30" s="48">
        <v>6714</v>
      </c>
      <c r="B30" s="37"/>
      <c r="C30" s="71">
        <v>71553.84</v>
      </c>
      <c r="D30" s="71">
        <v>72000</v>
      </c>
      <c r="E30" s="109">
        <v>71553.84</v>
      </c>
      <c r="F30" s="127"/>
      <c r="G30" s="127"/>
    </row>
    <row r="31" spans="1:8" x14ac:dyDescent="0.25">
      <c r="A31" s="39">
        <v>7</v>
      </c>
      <c r="B31" s="35" t="s">
        <v>29</v>
      </c>
      <c r="C31" s="71">
        <v>0</v>
      </c>
      <c r="D31" s="71">
        <v>0</v>
      </c>
      <c r="E31" s="109">
        <v>0</v>
      </c>
      <c r="F31" s="121"/>
      <c r="G31" s="121"/>
      <c r="H31" s="134"/>
    </row>
    <row r="32" spans="1:8" x14ac:dyDescent="0.25">
      <c r="A32" s="48">
        <v>72</v>
      </c>
      <c r="B32" s="40" t="s">
        <v>30</v>
      </c>
      <c r="C32" s="72">
        <v>0</v>
      </c>
      <c r="D32" s="72">
        <v>0</v>
      </c>
      <c r="E32" s="109">
        <v>0</v>
      </c>
      <c r="F32" s="121"/>
      <c r="G32" s="121"/>
    </row>
    <row r="33" spans="1:12" x14ac:dyDescent="0.25">
      <c r="A33" s="48" t="s">
        <v>28</v>
      </c>
      <c r="B33" s="41"/>
      <c r="C33" s="73"/>
      <c r="D33" s="73"/>
      <c r="E33" s="36"/>
      <c r="F33" s="55"/>
      <c r="G33" s="55"/>
      <c r="H33" s="62"/>
    </row>
    <row r="35" spans="1:12" ht="25.5" x14ac:dyDescent="0.25">
      <c r="A35" s="30" t="s">
        <v>39</v>
      </c>
      <c r="B35" s="31" t="s">
        <v>21</v>
      </c>
      <c r="C35" s="32" t="s">
        <v>73</v>
      </c>
      <c r="D35" s="32" t="s">
        <v>156</v>
      </c>
      <c r="E35" s="30" t="s">
        <v>147</v>
      </c>
      <c r="F35" s="130" t="s">
        <v>149</v>
      </c>
      <c r="G35" s="130" t="s">
        <v>150</v>
      </c>
    </row>
    <row r="36" spans="1:12" s="34" customFormat="1" ht="11.25" x14ac:dyDescent="0.2">
      <c r="A36" s="33">
        <v>1</v>
      </c>
      <c r="B36" s="33">
        <v>2</v>
      </c>
      <c r="C36" s="33">
        <v>3</v>
      </c>
      <c r="D36" s="33">
        <v>4</v>
      </c>
      <c r="E36" s="33">
        <v>5</v>
      </c>
      <c r="F36" s="124">
        <v>6</v>
      </c>
      <c r="G36" s="124">
        <v>7</v>
      </c>
    </row>
    <row r="37" spans="1:12" x14ac:dyDescent="0.25">
      <c r="A37" s="35"/>
      <c r="B37" s="35" t="s">
        <v>31</v>
      </c>
      <c r="C37" s="74">
        <f>C38+C86+C101</f>
        <v>3142548</v>
      </c>
      <c r="D37" s="74">
        <f>D38+D86+D101</f>
        <v>3983621.49</v>
      </c>
      <c r="E37" s="61">
        <f>E38+E86+E101</f>
        <v>4003344.92</v>
      </c>
      <c r="F37" s="127">
        <f>E37/C37*100</f>
        <v>127.39168725505546</v>
      </c>
      <c r="G37" s="127">
        <f>E37/D37*100</f>
        <v>100.49511305352456</v>
      </c>
    </row>
    <row r="38" spans="1:12" x14ac:dyDescent="0.25">
      <c r="A38" s="35">
        <v>3</v>
      </c>
      <c r="B38" s="35" t="s">
        <v>32</v>
      </c>
      <c r="C38" s="74">
        <v>2916010</v>
      </c>
      <c r="D38" s="74">
        <v>3605939.41</v>
      </c>
      <c r="E38" s="61">
        <v>3698853.6</v>
      </c>
      <c r="F38" s="127">
        <f t="shared" ref="F38:F102" si="8">E38/C38*100</f>
        <v>126.84639627436121</v>
      </c>
      <c r="G38" s="127">
        <f t="shared" ref="G38:G102" si="9">E38/D38*100</f>
        <v>102.57669859183795</v>
      </c>
      <c r="H38" s="63"/>
      <c r="I38" s="63"/>
      <c r="J38" s="63"/>
      <c r="K38" s="63"/>
      <c r="L38" s="63"/>
    </row>
    <row r="39" spans="1:12" x14ac:dyDescent="0.25">
      <c r="A39" s="131">
        <v>31</v>
      </c>
      <c r="B39" s="35" t="s">
        <v>33</v>
      </c>
      <c r="C39" s="74">
        <v>1660594</v>
      </c>
      <c r="D39" s="74">
        <v>2704707.56</v>
      </c>
      <c r="E39" s="61">
        <v>2597132.71</v>
      </c>
      <c r="F39" s="127">
        <f t="shared" si="8"/>
        <v>156.39781367390222</v>
      </c>
      <c r="G39" s="127">
        <f t="shared" si="9"/>
        <v>96.02268091416137</v>
      </c>
      <c r="H39" s="63"/>
      <c r="I39" s="63"/>
      <c r="J39" s="63"/>
      <c r="K39" s="63"/>
      <c r="L39" s="63"/>
    </row>
    <row r="40" spans="1:12" x14ac:dyDescent="0.25">
      <c r="A40" s="131">
        <v>311</v>
      </c>
      <c r="B40" s="35" t="s">
        <v>171</v>
      </c>
      <c r="C40" s="74">
        <v>1344714.96</v>
      </c>
      <c r="D40" s="74">
        <v>2262013.34</v>
      </c>
      <c r="E40" s="61">
        <v>2120539.54</v>
      </c>
      <c r="F40" s="127">
        <f t="shared" si="8"/>
        <v>157.69435182010619</v>
      </c>
      <c r="G40" s="127">
        <f t="shared" si="9"/>
        <v>93.745669068423808</v>
      </c>
      <c r="H40" s="63"/>
      <c r="I40" s="63"/>
      <c r="J40" s="63"/>
      <c r="K40" s="63"/>
      <c r="L40" s="63"/>
    </row>
    <row r="41" spans="1:12" x14ac:dyDescent="0.25">
      <c r="A41" s="47">
        <v>3111</v>
      </c>
      <c r="B41" s="37" t="s">
        <v>172</v>
      </c>
      <c r="C41" s="71">
        <v>1221099.93</v>
      </c>
      <c r="D41" s="71">
        <v>2114802.62</v>
      </c>
      <c r="E41" s="36">
        <v>2083981.51</v>
      </c>
      <c r="F41" s="129">
        <f t="shared" si="8"/>
        <v>170.66428871222686</v>
      </c>
      <c r="G41" s="129">
        <f t="shared" si="9"/>
        <v>98.542601105723989</v>
      </c>
      <c r="H41" s="63"/>
      <c r="I41" s="63"/>
      <c r="J41" s="63"/>
      <c r="K41" s="63"/>
      <c r="L41" s="63"/>
    </row>
    <row r="42" spans="1:12" x14ac:dyDescent="0.25">
      <c r="A42" s="47">
        <v>3114</v>
      </c>
      <c r="B42" s="37" t="s">
        <v>173</v>
      </c>
      <c r="C42" s="71">
        <v>123615.03</v>
      </c>
      <c r="D42" s="71">
        <v>147210.72</v>
      </c>
      <c r="E42" s="36">
        <v>36558.03</v>
      </c>
      <c r="F42" s="129">
        <f t="shared" si="8"/>
        <v>29.574097907026353</v>
      </c>
      <c r="G42" s="129">
        <f t="shared" si="9"/>
        <v>24.833809657340172</v>
      </c>
      <c r="H42" s="63"/>
      <c r="I42" s="63"/>
      <c r="J42" s="63"/>
      <c r="K42" s="63"/>
      <c r="L42" s="63"/>
    </row>
    <row r="43" spans="1:12" x14ac:dyDescent="0.25">
      <c r="A43" s="131">
        <v>312</v>
      </c>
      <c r="B43" s="35" t="s">
        <v>168</v>
      </c>
      <c r="C43" s="74">
        <v>94001.02</v>
      </c>
      <c r="D43" s="74">
        <v>111694</v>
      </c>
      <c r="E43" s="61">
        <v>126854.68</v>
      </c>
      <c r="F43" s="127">
        <f t="shared" si="8"/>
        <v>134.95032287947512</v>
      </c>
      <c r="G43" s="127">
        <f t="shared" si="9"/>
        <v>113.57340591258259</v>
      </c>
      <c r="H43" s="63"/>
      <c r="I43" s="63"/>
      <c r="J43" s="63"/>
      <c r="K43" s="63"/>
      <c r="L43" s="63"/>
    </row>
    <row r="44" spans="1:12" x14ac:dyDescent="0.25">
      <c r="A44" s="47">
        <v>3121</v>
      </c>
      <c r="B44" s="37" t="s">
        <v>168</v>
      </c>
      <c r="C44" s="71">
        <v>94001.02</v>
      </c>
      <c r="D44" s="71">
        <v>111694</v>
      </c>
      <c r="E44" s="36">
        <v>126855</v>
      </c>
      <c r="F44" s="129">
        <f t="shared" si="8"/>
        <v>134.95066330131311</v>
      </c>
      <c r="G44" s="129">
        <f t="shared" si="9"/>
        <v>113.57369240961914</v>
      </c>
      <c r="H44" s="63"/>
      <c r="I44" s="63"/>
      <c r="J44" s="63"/>
      <c r="K44" s="63"/>
      <c r="L44" s="63"/>
    </row>
    <row r="45" spans="1:12" x14ac:dyDescent="0.25">
      <c r="A45" s="131">
        <v>313</v>
      </c>
      <c r="B45" s="35" t="s">
        <v>169</v>
      </c>
      <c r="C45" s="74">
        <v>221877.97</v>
      </c>
      <c r="D45" s="74">
        <v>331000.21999999997</v>
      </c>
      <c r="E45" s="61">
        <v>349738.49</v>
      </c>
      <c r="F45" s="127">
        <f t="shared" si="8"/>
        <v>157.62650523618908</v>
      </c>
      <c r="G45" s="127">
        <f t="shared" si="9"/>
        <v>105.66110499866133</v>
      </c>
      <c r="H45" s="63"/>
      <c r="I45" s="63"/>
      <c r="J45" s="63"/>
      <c r="K45" s="63"/>
      <c r="L45" s="63"/>
    </row>
    <row r="46" spans="1:12" x14ac:dyDescent="0.25">
      <c r="A46" s="47">
        <v>3132</v>
      </c>
      <c r="B46" s="37" t="s">
        <v>170</v>
      </c>
      <c r="C46" s="71">
        <v>221877.97</v>
      </c>
      <c r="D46" s="71">
        <v>331000</v>
      </c>
      <c r="E46" s="36">
        <v>349738.49</v>
      </c>
      <c r="F46" s="129">
        <f t="shared" si="8"/>
        <v>157.62650523618908</v>
      </c>
      <c r="G46" s="129">
        <f t="shared" si="9"/>
        <v>105.6611752265861</v>
      </c>
      <c r="H46" s="63"/>
      <c r="I46" s="63"/>
      <c r="J46" s="63"/>
      <c r="K46" s="63"/>
      <c r="L46" s="63"/>
    </row>
    <row r="47" spans="1:12" x14ac:dyDescent="0.25">
      <c r="A47" s="133">
        <v>32</v>
      </c>
      <c r="B47" s="39" t="s">
        <v>34</v>
      </c>
      <c r="C47" s="76">
        <v>898366</v>
      </c>
      <c r="D47" s="76">
        <v>882171.85</v>
      </c>
      <c r="E47" s="61">
        <v>1080762.3600000001</v>
      </c>
      <c r="F47" s="127">
        <f t="shared" si="8"/>
        <v>120.30312367119862</v>
      </c>
      <c r="G47" s="127">
        <f t="shared" si="9"/>
        <v>122.51154466105443</v>
      </c>
      <c r="H47" s="63"/>
      <c r="I47" s="63"/>
      <c r="J47" s="63"/>
      <c r="K47" s="63"/>
      <c r="L47" s="63"/>
    </row>
    <row r="48" spans="1:12" x14ac:dyDescent="0.25">
      <c r="A48" s="133">
        <v>321</v>
      </c>
      <c r="B48" s="39" t="s">
        <v>174</v>
      </c>
      <c r="C48" s="76">
        <v>54266.49</v>
      </c>
      <c r="D48" s="76">
        <v>54455.64</v>
      </c>
      <c r="E48" s="61">
        <v>59698.64</v>
      </c>
      <c r="F48" s="127">
        <f t="shared" si="8"/>
        <v>110.01013701088831</v>
      </c>
      <c r="G48" s="127">
        <f t="shared" si="9"/>
        <v>109.62802016466982</v>
      </c>
      <c r="H48" s="63"/>
      <c r="I48" s="63"/>
      <c r="J48" s="63"/>
      <c r="K48" s="63"/>
      <c r="L48" s="63"/>
    </row>
    <row r="49" spans="1:12" x14ac:dyDescent="0.25">
      <c r="A49" s="48">
        <v>3211</v>
      </c>
      <c r="B49" s="38" t="s">
        <v>175</v>
      </c>
      <c r="C49" s="75">
        <v>1906.43</v>
      </c>
      <c r="D49" s="75">
        <v>1765</v>
      </c>
      <c r="E49" s="36">
        <v>966.7</v>
      </c>
      <c r="F49" s="129">
        <f t="shared" si="8"/>
        <v>50.707343044328937</v>
      </c>
      <c r="G49" s="129">
        <f t="shared" si="9"/>
        <v>54.770538243626063</v>
      </c>
      <c r="H49" s="63"/>
      <c r="I49" s="63"/>
      <c r="J49" s="63"/>
      <c r="K49" s="63"/>
      <c r="L49" s="63"/>
    </row>
    <row r="50" spans="1:12" x14ac:dyDescent="0.25">
      <c r="A50" s="48">
        <v>3212</v>
      </c>
      <c r="B50" s="38" t="s">
        <v>176</v>
      </c>
      <c r="C50" s="75">
        <v>50585.440000000002</v>
      </c>
      <c r="D50" s="75">
        <v>48199.64</v>
      </c>
      <c r="E50" s="36">
        <v>53127.19</v>
      </c>
      <c r="F50" s="129">
        <f t="shared" si="8"/>
        <v>105.02466717695842</v>
      </c>
      <c r="G50" s="129">
        <f t="shared" si="9"/>
        <v>110.22320913600186</v>
      </c>
      <c r="H50" s="63"/>
      <c r="I50" s="63"/>
      <c r="J50" s="63"/>
      <c r="K50" s="63"/>
      <c r="L50" s="63"/>
    </row>
    <row r="51" spans="1:12" x14ac:dyDescent="0.25">
      <c r="A51" s="48">
        <v>3213</v>
      </c>
      <c r="B51" s="38" t="s">
        <v>177</v>
      </c>
      <c r="C51" s="75">
        <v>1774.62</v>
      </c>
      <c r="D51" s="75">
        <v>4491</v>
      </c>
      <c r="E51" s="36">
        <v>5604.75</v>
      </c>
      <c r="F51" s="129">
        <f t="shared" si="8"/>
        <v>315.828177299929</v>
      </c>
      <c r="G51" s="129">
        <f t="shared" si="9"/>
        <v>124.79959919839681</v>
      </c>
      <c r="H51" s="63"/>
      <c r="I51" s="63"/>
      <c r="J51" s="63"/>
      <c r="K51" s="63"/>
      <c r="L51" s="63"/>
    </row>
    <row r="52" spans="1:12" x14ac:dyDescent="0.25">
      <c r="A52" s="133">
        <v>322</v>
      </c>
      <c r="B52" s="39" t="s">
        <v>178</v>
      </c>
      <c r="C52" s="76">
        <v>633537.19999999995</v>
      </c>
      <c r="D52" s="76">
        <v>549781.21</v>
      </c>
      <c r="E52" s="61">
        <v>764925.81</v>
      </c>
      <c r="F52" s="127">
        <f t="shared" si="8"/>
        <v>120.7388942590901</v>
      </c>
      <c r="G52" s="127">
        <f t="shared" si="9"/>
        <v>139.1327670147185</v>
      </c>
      <c r="H52" s="63"/>
      <c r="I52" s="63"/>
      <c r="J52" s="63"/>
      <c r="K52" s="63"/>
      <c r="L52" s="63"/>
    </row>
    <row r="53" spans="1:12" x14ac:dyDescent="0.25">
      <c r="A53" s="48">
        <v>3221</v>
      </c>
      <c r="B53" s="38" t="s">
        <v>179</v>
      </c>
      <c r="C53" s="75">
        <v>68857.81</v>
      </c>
      <c r="D53" s="75">
        <v>76100</v>
      </c>
      <c r="E53" s="36">
        <v>85910.75</v>
      </c>
      <c r="F53" s="129">
        <f t="shared" si="8"/>
        <v>124.76544055060712</v>
      </c>
      <c r="G53" s="129">
        <f t="shared" si="9"/>
        <v>112.89191852825229</v>
      </c>
      <c r="H53" s="63"/>
      <c r="I53" s="63"/>
      <c r="J53" s="63"/>
      <c r="K53" s="63"/>
      <c r="L53" s="63"/>
    </row>
    <row r="54" spans="1:12" x14ac:dyDescent="0.25">
      <c r="A54" s="48">
        <v>3222</v>
      </c>
      <c r="B54" s="38" t="s">
        <v>180</v>
      </c>
      <c r="C54" s="75">
        <v>293949.25</v>
      </c>
      <c r="D54" s="75">
        <v>256328</v>
      </c>
      <c r="E54" s="36">
        <v>387998.85</v>
      </c>
      <c r="F54" s="129">
        <f t="shared" si="8"/>
        <v>131.99518284193616</v>
      </c>
      <c r="G54" s="129">
        <f t="shared" si="9"/>
        <v>151.36811038981304</v>
      </c>
      <c r="H54" s="63"/>
      <c r="I54" s="63"/>
      <c r="J54" s="63"/>
      <c r="K54" s="63"/>
      <c r="L54" s="63"/>
    </row>
    <row r="55" spans="1:12" x14ac:dyDescent="0.25">
      <c r="A55" s="48">
        <v>3223</v>
      </c>
      <c r="B55" s="38" t="s">
        <v>181</v>
      </c>
      <c r="C55" s="75">
        <v>238910.51</v>
      </c>
      <c r="D55" s="75">
        <v>197563</v>
      </c>
      <c r="E55" s="36">
        <v>266485.18</v>
      </c>
      <c r="F55" s="129">
        <f t="shared" si="8"/>
        <v>111.54184049918942</v>
      </c>
      <c r="G55" s="129">
        <f t="shared" si="9"/>
        <v>134.88617807990363</v>
      </c>
      <c r="H55" s="63"/>
      <c r="I55" s="63"/>
      <c r="J55" s="63"/>
      <c r="K55" s="63"/>
      <c r="L55" s="63"/>
    </row>
    <row r="56" spans="1:12" x14ac:dyDescent="0.25">
      <c r="A56" s="48">
        <v>3224</v>
      </c>
      <c r="B56" s="38" t="s">
        <v>182</v>
      </c>
      <c r="C56" s="75">
        <v>6545.48</v>
      </c>
      <c r="D56" s="75">
        <v>11945</v>
      </c>
      <c r="E56" s="36">
        <v>10889.85</v>
      </c>
      <c r="F56" s="129">
        <f t="shared" si="8"/>
        <v>166.37206133087261</v>
      </c>
      <c r="G56" s="129">
        <f t="shared" si="9"/>
        <v>91.166596902469649</v>
      </c>
      <c r="H56" s="63"/>
      <c r="I56" s="63"/>
      <c r="J56" s="63"/>
      <c r="K56" s="63"/>
      <c r="L56" s="63"/>
    </row>
    <row r="57" spans="1:12" x14ac:dyDescent="0.25">
      <c r="A57" s="48">
        <v>3225</v>
      </c>
      <c r="B57" s="38" t="s">
        <v>183</v>
      </c>
      <c r="C57" s="75">
        <v>25152.19</v>
      </c>
      <c r="D57" s="75">
        <v>7845.21</v>
      </c>
      <c r="E57" s="36">
        <v>5202</v>
      </c>
      <c r="F57" s="129">
        <f t="shared" si="8"/>
        <v>20.68209567437269</v>
      </c>
      <c r="G57" s="129">
        <f t="shared" si="9"/>
        <v>66.307976459521157</v>
      </c>
      <c r="H57" s="63"/>
      <c r="I57" s="63"/>
      <c r="J57" s="63"/>
      <c r="K57" s="63"/>
      <c r="L57" s="63"/>
    </row>
    <row r="58" spans="1:12" x14ac:dyDescent="0.25">
      <c r="A58" s="48">
        <v>3227</v>
      </c>
      <c r="B58" s="38" t="s">
        <v>184</v>
      </c>
      <c r="C58" s="75">
        <v>121.96</v>
      </c>
      <c r="D58" s="75">
        <v>0</v>
      </c>
      <c r="E58" s="36">
        <v>8439.18</v>
      </c>
      <c r="F58" s="129">
        <f t="shared" si="8"/>
        <v>6919.6293866841597</v>
      </c>
      <c r="G58" s="129">
        <v>0</v>
      </c>
      <c r="H58" s="63"/>
      <c r="I58" s="63"/>
      <c r="J58" s="63"/>
      <c r="K58" s="63"/>
      <c r="L58" s="63"/>
    </row>
    <row r="59" spans="1:12" x14ac:dyDescent="0.25">
      <c r="A59" s="133">
        <v>323</v>
      </c>
      <c r="B59" s="39" t="s">
        <v>185</v>
      </c>
      <c r="C59" s="76">
        <v>192378.16</v>
      </c>
      <c r="D59" s="76">
        <v>171013</v>
      </c>
      <c r="E59" s="61">
        <v>233210.13</v>
      </c>
      <c r="F59" s="127">
        <f t="shared" si="8"/>
        <v>121.22484693688722</v>
      </c>
      <c r="G59" s="127">
        <f t="shared" si="9"/>
        <v>136.36982568576659</v>
      </c>
      <c r="H59" s="63"/>
      <c r="I59" s="63"/>
      <c r="J59" s="63"/>
      <c r="K59" s="63"/>
      <c r="L59" s="63"/>
    </row>
    <row r="60" spans="1:12" x14ac:dyDescent="0.25">
      <c r="A60" s="48">
        <v>3231</v>
      </c>
      <c r="B60" s="38" t="s">
        <v>186</v>
      </c>
      <c r="C60" s="75">
        <v>8093.9</v>
      </c>
      <c r="D60" s="75">
        <v>7963</v>
      </c>
      <c r="E60" s="36">
        <v>9750.07</v>
      </c>
      <c r="F60" s="129">
        <f t="shared" si="8"/>
        <v>120.46195282867345</v>
      </c>
      <c r="G60" s="129">
        <f t="shared" si="9"/>
        <v>122.44217003641845</v>
      </c>
      <c r="H60" s="63"/>
      <c r="I60" s="63"/>
      <c r="J60" s="63"/>
      <c r="K60" s="63"/>
      <c r="L60" s="63"/>
    </row>
    <row r="61" spans="1:12" x14ac:dyDescent="0.25">
      <c r="A61" s="48">
        <v>3232</v>
      </c>
      <c r="B61" s="38" t="s">
        <v>187</v>
      </c>
      <c r="C61" s="75">
        <v>28600.44</v>
      </c>
      <c r="D61" s="75">
        <v>42835</v>
      </c>
      <c r="E61" s="36">
        <v>59086.42</v>
      </c>
      <c r="F61" s="129">
        <f t="shared" si="8"/>
        <v>206.59269577670833</v>
      </c>
      <c r="G61" s="129">
        <f t="shared" si="9"/>
        <v>137.93958211742734</v>
      </c>
      <c r="H61" s="63"/>
      <c r="I61" s="63"/>
      <c r="J61" s="63"/>
      <c r="K61" s="63"/>
      <c r="L61" s="63"/>
    </row>
    <row r="62" spans="1:12" x14ac:dyDescent="0.25">
      <c r="A62" s="48">
        <v>3233</v>
      </c>
      <c r="B62" s="38" t="s">
        <v>188</v>
      </c>
      <c r="C62" s="75">
        <v>19546.89</v>
      </c>
      <c r="D62" s="75">
        <v>1365</v>
      </c>
      <c r="E62" s="36">
        <v>3518.85</v>
      </c>
      <c r="F62" s="129">
        <f t="shared" si="8"/>
        <v>18.002096497192134</v>
      </c>
      <c r="G62" s="129">
        <f t="shared" si="9"/>
        <v>257.79120879120876</v>
      </c>
      <c r="H62" s="63"/>
      <c r="I62" s="63"/>
      <c r="J62" s="63"/>
      <c r="K62" s="63"/>
      <c r="L62" s="63"/>
    </row>
    <row r="63" spans="1:12" x14ac:dyDescent="0.25">
      <c r="A63" s="48">
        <v>3234</v>
      </c>
      <c r="B63" s="38" t="s">
        <v>189</v>
      </c>
      <c r="C63" s="75">
        <v>85963.23</v>
      </c>
      <c r="D63" s="75">
        <v>72946</v>
      </c>
      <c r="E63" s="36">
        <v>97670.31</v>
      </c>
      <c r="F63" s="129">
        <f t="shared" si="8"/>
        <v>113.61870650974841</v>
      </c>
      <c r="G63" s="129">
        <f t="shared" si="9"/>
        <v>133.89399007484988</v>
      </c>
      <c r="H63" s="63"/>
      <c r="I63" s="63"/>
      <c r="J63" s="63"/>
      <c r="K63" s="63"/>
      <c r="L63" s="63"/>
    </row>
    <row r="64" spans="1:12" x14ac:dyDescent="0.25">
      <c r="A64" s="48">
        <v>3235</v>
      </c>
      <c r="B64" s="38" t="s">
        <v>190</v>
      </c>
      <c r="C64" s="75">
        <v>502.63</v>
      </c>
      <c r="D64" s="75">
        <v>1664</v>
      </c>
      <c r="E64" s="36">
        <v>1967.55</v>
      </c>
      <c r="F64" s="129">
        <f t="shared" si="8"/>
        <v>391.45096790879973</v>
      </c>
      <c r="G64" s="129">
        <f t="shared" si="9"/>
        <v>118.2421875</v>
      </c>
      <c r="H64" s="63"/>
      <c r="I64" s="63"/>
      <c r="J64" s="63"/>
      <c r="K64" s="63"/>
      <c r="L64" s="63"/>
    </row>
    <row r="65" spans="1:12" x14ac:dyDescent="0.25">
      <c r="A65" s="48">
        <v>3236</v>
      </c>
      <c r="B65" s="38" t="s">
        <v>191</v>
      </c>
      <c r="C65" s="75">
        <v>3200.93</v>
      </c>
      <c r="D65" s="75">
        <v>4636</v>
      </c>
      <c r="E65" s="36">
        <v>4992.63</v>
      </c>
      <c r="F65" s="129">
        <f t="shared" si="8"/>
        <v>155.97435745236541</v>
      </c>
      <c r="G65" s="129">
        <f t="shared" si="9"/>
        <v>107.69262295081967</v>
      </c>
      <c r="H65" s="63"/>
      <c r="I65" s="63"/>
      <c r="J65" s="63"/>
      <c r="K65" s="63"/>
      <c r="L65" s="63"/>
    </row>
    <row r="66" spans="1:12" x14ac:dyDescent="0.25">
      <c r="A66" s="48">
        <v>3237</v>
      </c>
      <c r="B66" s="38" t="s">
        <v>192</v>
      </c>
      <c r="C66" s="75">
        <v>12427.22</v>
      </c>
      <c r="D66" s="75">
        <v>10369</v>
      </c>
      <c r="E66" s="36">
        <v>16523.189999999999</v>
      </c>
      <c r="F66" s="129">
        <f t="shared" si="8"/>
        <v>132.95966434970973</v>
      </c>
      <c r="G66" s="129">
        <f t="shared" si="9"/>
        <v>159.3518179187964</v>
      </c>
      <c r="H66" s="63"/>
      <c r="I66" s="63"/>
      <c r="J66" s="63"/>
      <c r="K66" s="63"/>
      <c r="L66" s="63"/>
    </row>
    <row r="67" spans="1:12" x14ac:dyDescent="0.25">
      <c r="A67" s="48">
        <v>3238</v>
      </c>
      <c r="B67" s="38" t="s">
        <v>193</v>
      </c>
      <c r="C67" s="75">
        <v>9374.4</v>
      </c>
      <c r="D67" s="75">
        <v>7963</v>
      </c>
      <c r="E67" s="36">
        <v>7504.15</v>
      </c>
      <c r="F67" s="129">
        <f t="shared" si="8"/>
        <v>80.049389827615641</v>
      </c>
      <c r="G67" s="129">
        <f t="shared" si="9"/>
        <v>94.237724475700119</v>
      </c>
      <c r="H67" s="63"/>
      <c r="I67" s="63"/>
      <c r="J67" s="63"/>
      <c r="K67" s="63"/>
      <c r="L67" s="63"/>
    </row>
    <row r="68" spans="1:12" x14ac:dyDescent="0.25">
      <c r="A68" s="48">
        <v>3239</v>
      </c>
      <c r="B68" s="38" t="s">
        <v>194</v>
      </c>
      <c r="C68" s="75">
        <v>24668.52</v>
      </c>
      <c r="D68" s="75">
        <v>21272</v>
      </c>
      <c r="E68" s="36">
        <v>32196.959999999999</v>
      </c>
      <c r="F68" s="129">
        <f t="shared" si="8"/>
        <v>130.51840969786593</v>
      </c>
      <c r="G68" s="129">
        <f t="shared" si="9"/>
        <v>151.35840541556976</v>
      </c>
      <c r="H68" s="63"/>
      <c r="I68" s="63"/>
      <c r="J68" s="63"/>
      <c r="K68" s="63"/>
      <c r="L68" s="63"/>
    </row>
    <row r="69" spans="1:12" x14ac:dyDescent="0.25">
      <c r="A69" s="133">
        <v>329</v>
      </c>
      <c r="B69" s="39" t="s">
        <v>195</v>
      </c>
      <c r="C69" s="76">
        <v>18184.22</v>
      </c>
      <c r="D69" s="76">
        <v>106922</v>
      </c>
      <c r="E69" s="61">
        <v>22927.78</v>
      </c>
      <c r="F69" s="127">
        <f t="shared" si="8"/>
        <v>126.08613402169573</v>
      </c>
      <c r="G69" s="127">
        <f t="shared" si="9"/>
        <v>21.443463459344194</v>
      </c>
      <c r="H69" s="63"/>
      <c r="I69" s="63"/>
      <c r="J69" s="63"/>
      <c r="K69" s="63"/>
      <c r="L69" s="63"/>
    </row>
    <row r="70" spans="1:12" x14ac:dyDescent="0.25">
      <c r="A70" s="48">
        <v>3291</v>
      </c>
      <c r="B70" s="38" t="s">
        <v>196</v>
      </c>
      <c r="C70" s="75">
        <v>8696.25</v>
      </c>
      <c r="D70" s="75">
        <v>9143</v>
      </c>
      <c r="E70" s="36">
        <v>9141.24</v>
      </c>
      <c r="F70" s="129">
        <f t="shared" si="8"/>
        <v>105.11703320396721</v>
      </c>
      <c r="G70" s="129">
        <f t="shared" si="9"/>
        <v>99.980750300776549</v>
      </c>
      <c r="H70" s="63"/>
      <c r="I70" s="63"/>
      <c r="J70" s="63"/>
      <c r="K70" s="63"/>
      <c r="L70" s="63"/>
    </row>
    <row r="71" spans="1:12" x14ac:dyDescent="0.25">
      <c r="A71" s="48">
        <v>3292</v>
      </c>
      <c r="B71" s="38" t="s">
        <v>197</v>
      </c>
      <c r="C71" s="75">
        <v>8838.85</v>
      </c>
      <c r="D71" s="75">
        <v>8096</v>
      </c>
      <c r="E71" s="36">
        <v>11383.73</v>
      </c>
      <c r="F71" s="129">
        <f t="shared" si="8"/>
        <v>128.7919808572382</v>
      </c>
      <c r="G71" s="129">
        <f t="shared" si="9"/>
        <v>140.60931324110669</v>
      </c>
      <c r="H71" s="63"/>
      <c r="I71" s="63"/>
      <c r="J71" s="63"/>
      <c r="K71" s="63"/>
      <c r="L71" s="63"/>
    </row>
    <row r="72" spans="1:12" x14ac:dyDescent="0.25">
      <c r="A72" s="48">
        <v>3293</v>
      </c>
      <c r="B72" s="38" t="s">
        <v>198</v>
      </c>
      <c r="C72" s="75">
        <v>427.76</v>
      </c>
      <c r="D72" s="75">
        <v>2265</v>
      </c>
      <c r="E72" s="36">
        <v>1876.45</v>
      </c>
      <c r="F72" s="129">
        <f t="shared" si="8"/>
        <v>438.66887974565179</v>
      </c>
      <c r="G72" s="129">
        <f t="shared" si="9"/>
        <v>82.845474613686534</v>
      </c>
      <c r="H72" s="63"/>
      <c r="I72" s="63"/>
      <c r="J72" s="63"/>
      <c r="K72" s="63"/>
      <c r="L72" s="63"/>
    </row>
    <row r="73" spans="1:12" x14ac:dyDescent="0.25">
      <c r="A73" s="48">
        <v>3295</v>
      </c>
      <c r="B73" s="38" t="s">
        <v>199</v>
      </c>
      <c r="C73" s="75">
        <v>66.36</v>
      </c>
      <c r="D73" s="75">
        <v>199</v>
      </c>
      <c r="E73" s="36">
        <v>53.09</v>
      </c>
      <c r="F73" s="129">
        <f t="shared" si="8"/>
        <v>80.003013863773361</v>
      </c>
      <c r="G73" s="129">
        <f t="shared" si="9"/>
        <v>26.678391959798997</v>
      </c>
      <c r="H73" s="63"/>
      <c r="I73" s="63"/>
      <c r="J73" s="63"/>
      <c r="K73" s="63"/>
      <c r="L73" s="63"/>
    </row>
    <row r="74" spans="1:12" x14ac:dyDescent="0.25">
      <c r="A74" s="48">
        <v>3299</v>
      </c>
      <c r="B74" s="38" t="s">
        <v>195</v>
      </c>
      <c r="C74" s="75">
        <v>155</v>
      </c>
      <c r="D74" s="75">
        <v>87219</v>
      </c>
      <c r="E74" s="36">
        <v>473.27</v>
      </c>
      <c r="F74" s="129">
        <f t="shared" si="8"/>
        <v>305.33548387096772</v>
      </c>
      <c r="G74" s="129">
        <f t="shared" si="9"/>
        <v>0.54262259370091381</v>
      </c>
      <c r="H74" s="63"/>
      <c r="I74" s="63"/>
      <c r="J74" s="63"/>
      <c r="K74" s="63"/>
      <c r="L74" s="63"/>
    </row>
    <row r="75" spans="1:12" x14ac:dyDescent="0.25">
      <c r="A75" s="133">
        <v>34</v>
      </c>
      <c r="B75" s="39" t="s">
        <v>74</v>
      </c>
      <c r="C75" s="76">
        <v>18410</v>
      </c>
      <c r="D75" s="76">
        <v>17069</v>
      </c>
      <c r="E75" s="61">
        <v>19184.77</v>
      </c>
      <c r="F75" s="127">
        <f t="shared" si="8"/>
        <v>104.20841933731668</v>
      </c>
      <c r="G75" s="127">
        <f t="shared" si="9"/>
        <v>112.39539516081787</v>
      </c>
      <c r="H75" s="63"/>
      <c r="I75" s="63"/>
      <c r="J75" s="63"/>
      <c r="K75" s="63"/>
      <c r="L75" s="63"/>
    </row>
    <row r="76" spans="1:12" x14ac:dyDescent="0.25">
      <c r="A76" s="133">
        <v>342</v>
      </c>
      <c r="B76" s="39" t="s">
        <v>200</v>
      </c>
      <c r="C76" s="76">
        <v>9253.64</v>
      </c>
      <c r="D76" s="76">
        <v>9300</v>
      </c>
      <c r="E76" s="61">
        <v>7469.48</v>
      </c>
      <c r="F76" s="127">
        <f t="shared" si="8"/>
        <v>80.719370971855398</v>
      </c>
      <c r="G76" s="127">
        <f t="shared" si="9"/>
        <v>80.316989247311824</v>
      </c>
      <c r="H76" s="63"/>
      <c r="I76" s="63"/>
      <c r="J76" s="63"/>
      <c r="K76" s="63"/>
      <c r="L76" s="63"/>
    </row>
    <row r="77" spans="1:12" x14ac:dyDescent="0.25">
      <c r="A77" s="48">
        <v>3423</v>
      </c>
      <c r="B77" s="38" t="s">
        <v>200</v>
      </c>
      <c r="C77" s="75">
        <v>9253.64</v>
      </c>
      <c r="D77" s="75">
        <v>9300</v>
      </c>
      <c r="E77" s="36">
        <v>7469</v>
      </c>
      <c r="F77" s="129">
        <f t="shared" si="8"/>
        <v>80.71418382387904</v>
      </c>
      <c r="G77" s="129">
        <f t="shared" si="9"/>
        <v>80.311827956989248</v>
      </c>
      <c r="H77" s="63"/>
      <c r="I77" s="63"/>
      <c r="J77" s="63"/>
      <c r="K77" s="63"/>
      <c r="L77" s="63"/>
    </row>
    <row r="78" spans="1:12" x14ac:dyDescent="0.25">
      <c r="A78" s="133">
        <v>343</v>
      </c>
      <c r="B78" s="39" t="s">
        <v>201</v>
      </c>
      <c r="C78" s="76">
        <v>9156.9500000000007</v>
      </c>
      <c r="D78" s="76">
        <v>7769</v>
      </c>
      <c r="E78" s="61">
        <v>11715.29</v>
      </c>
      <c r="F78" s="127">
        <f t="shared" si="8"/>
        <v>127.93877874182998</v>
      </c>
      <c r="G78" s="127">
        <f t="shared" si="9"/>
        <v>150.79534045565711</v>
      </c>
      <c r="H78" s="63"/>
      <c r="I78" s="63"/>
      <c r="J78" s="63"/>
      <c r="K78" s="63"/>
      <c r="L78" s="63"/>
    </row>
    <row r="79" spans="1:12" x14ac:dyDescent="0.25">
      <c r="A79" s="48">
        <v>3431</v>
      </c>
      <c r="B79" s="38" t="s">
        <v>203</v>
      </c>
      <c r="C79" s="75">
        <v>8176</v>
      </c>
      <c r="D79" s="75">
        <v>6636</v>
      </c>
      <c r="E79" s="36">
        <v>9981.2099999999991</v>
      </c>
      <c r="F79" s="129">
        <f t="shared" si="8"/>
        <v>122.07937866927591</v>
      </c>
      <c r="G79" s="129">
        <f t="shared" si="9"/>
        <v>150.41003616636524</v>
      </c>
      <c r="H79" s="63"/>
      <c r="I79" s="63"/>
      <c r="J79" s="63"/>
      <c r="K79" s="63"/>
      <c r="L79" s="63"/>
    </row>
    <row r="80" spans="1:12" x14ac:dyDescent="0.25">
      <c r="A80" s="48">
        <v>3433</v>
      </c>
      <c r="B80" s="38" t="s">
        <v>202</v>
      </c>
      <c r="C80" s="75">
        <v>980.95</v>
      </c>
      <c r="D80" s="75">
        <v>1133</v>
      </c>
      <c r="E80" s="36">
        <v>1734.08</v>
      </c>
      <c r="F80" s="129">
        <f t="shared" si="8"/>
        <v>176.77557469799683</v>
      </c>
      <c r="G80" s="129">
        <f t="shared" si="9"/>
        <v>153.05207413945277</v>
      </c>
      <c r="H80" s="63"/>
      <c r="I80" s="63"/>
      <c r="J80" s="63"/>
      <c r="K80" s="63"/>
      <c r="L80" s="63"/>
    </row>
    <row r="81" spans="1:12" x14ac:dyDescent="0.25">
      <c r="A81" s="133">
        <v>36</v>
      </c>
      <c r="B81" s="39" t="s">
        <v>94</v>
      </c>
      <c r="C81" s="76">
        <v>336815</v>
      </c>
      <c r="D81" s="76">
        <v>0</v>
      </c>
      <c r="E81" s="61">
        <v>0</v>
      </c>
      <c r="F81" s="129">
        <f t="shared" si="8"/>
        <v>0</v>
      </c>
      <c r="G81" s="129">
        <v>0</v>
      </c>
      <c r="H81" s="63"/>
      <c r="I81" s="63"/>
      <c r="J81" s="63"/>
      <c r="K81" s="63"/>
      <c r="L81" s="63"/>
    </row>
    <row r="82" spans="1:12" x14ac:dyDescent="0.25">
      <c r="A82" s="133">
        <v>37</v>
      </c>
      <c r="B82" s="39" t="s">
        <v>75</v>
      </c>
      <c r="C82" s="76">
        <v>1825</v>
      </c>
      <c r="D82" s="76">
        <v>1991</v>
      </c>
      <c r="E82" s="61">
        <v>1773.76</v>
      </c>
      <c r="F82" s="127">
        <f t="shared" si="8"/>
        <v>97.192328767123286</v>
      </c>
      <c r="G82" s="127">
        <f t="shared" si="9"/>
        <v>89.088900050226016</v>
      </c>
      <c r="H82" s="63"/>
      <c r="I82" s="63"/>
      <c r="J82" s="63"/>
      <c r="K82" s="63"/>
      <c r="L82" s="63"/>
    </row>
    <row r="83" spans="1:12" x14ac:dyDescent="0.25">
      <c r="A83" s="133">
        <v>372</v>
      </c>
      <c r="B83" s="39" t="s">
        <v>204</v>
      </c>
      <c r="C83" s="76">
        <v>1825</v>
      </c>
      <c r="D83" s="76">
        <v>1991</v>
      </c>
      <c r="E83" s="61">
        <v>1773.76</v>
      </c>
      <c r="F83" s="127">
        <f t="shared" si="8"/>
        <v>97.192328767123286</v>
      </c>
      <c r="G83" s="127">
        <f t="shared" si="9"/>
        <v>89.088900050226016</v>
      </c>
      <c r="H83" s="63"/>
      <c r="I83" s="63"/>
      <c r="J83" s="63"/>
      <c r="K83" s="63"/>
      <c r="L83" s="63"/>
    </row>
    <row r="84" spans="1:12" x14ac:dyDescent="0.25">
      <c r="A84" s="48">
        <v>3721</v>
      </c>
      <c r="B84" s="38" t="s">
        <v>205</v>
      </c>
      <c r="C84" s="75">
        <v>1328.32</v>
      </c>
      <c r="D84" s="75">
        <v>1327</v>
      </c>
      <c r="E84" s="36">
        <v>1182.92</v>
      </c>
      <c r="F84" s="129">
        <f t="shared" si="8"/>
        <v>89.053842447602989</v>
      </c>
      <c r="G84" s="129">
        <f t="shared" si="9"/>
        <v>89.142426525998502</v>
      </c>
      <c r="H84" s="63"/>
      <c r="I84" s="63"/>
      <c r="J84" s="63"/>
      <c r="K84" s="63"/>
      <c r="L84" s="63"/>
    </row>
    <row r="85" spans="1:12" x14ac:dyDescent="0.25">
      <c r="A85" s="48">
        <v>3722</v>
      </c>
      <c r="B85" s="38" t="s">
        <v>206</v>
      </c>
      <c r="C85" s="75">
        <v>496.9</v>
      </c>
      <c r="D85" s="75">
        <v>664</v>
      </c>
      <c r="E85" s="36">
        <v>590.84</v>
      </c>
      <c r="F85" s="129">
        <f t="shared" si="8"/>
        <v>118.90521231636146</v>
      </c>
      <c r="G85" s="129">
        <f t="shared" si="9"/>
        <v>88.981927710843379</v>
      </c>
      <c r="H85" s="63"/>
      <c r="I85" s="63"/>
      <c r="J85" s="63"/>
      <c r="K85" s="63"/>
      <c r="L85" s="63"/>
    </row>
    <row r="86" spans="1:12" x14ac:dyDescent="0.25">
      <c r="A86" s="43">
        <v>4</v>
      </c>
      <c r="B86" s="44" t="s">
        <v>35</v>
      </c>
      <c r="C86" s="74">
        <v>154984</v>
      </c>
      <c r="D86" s="74">
        <v>305682.08</v>
      </c>
      <c r="E86" s="61">
        <v>232937.48</v>
      </c>
      <c r="F86" s="127">
        <f t="shared" si="8"/>
        <v>150.29775976875032</v>
      </c>
      <c r="G86" s="127">
        <f t="shared" si="9"/>
        <v>76.202530419840116</v>
      </c>
      <c r="H86" s="63"/>
      <c r="I86" s="63"/>
      <c r="J86" s="63"/>
      <c r="K86" s="63"/>
      <c r="L86" s="63"/>
    </row>
    <row r="87" spans="1:12" x14ac:dyDescent="0.25">
      <c r="A87" s="131">
        <v>42</v>
      </c>
      <c r="B87" s="44" t="s">
        <v>76</v>
      </c>
      <c r="C87" s="74">
        <v>81351</v>
      </c>
      <c r="D87" s="74">
        <v>302015.08</v>
      </c>
      <c r="E87" s="61">
        <v>78430</v>
      </c>
      <c r="F87" s="127">
        <f t="shared" si="8"/>
        <v>96.409386485722365</v>
      </c>
      <c r="G87" s="127">
        <f t="shared" si="9"/>
        <v>25.968901950194006</v>
      </c>
      <c r="H87" s="63"/>
      <c r="I87" s="63"/>
      <c r="J87" s="63"/>
      <c r="K87" s="63"/>
      <c r="L87" s="63"/>
    </row>
    <row r="88" spans="1:12" x14ac:dyDescent="0.25">
      <c r="A88" s="131">
        <v>422</v>
      </c>
      <c r="B88" s="44" t="s">
        <v>208</v>
      </c>
      <c r="C88" s="74">
        <v>81351.490000000005</v>
      </c>
      <c r="D88" s="74">
        <v>267430.08</v>
      </c>
      <c r="E88" s="61">
        <v>43845.18</v>
      </c>
      <c r="F88" s="127">
        <f t="shared" si="8"/>
        <v>53.895976582604689</v>
      </c>
      <c r="G88" s="127">
        <f t="shared" si="9"/>
        <v>16.395006874320195</v>
      </c>
      <c r="H88" s="63"/>
      <c r="I88" s="63"/>
      <c r="J88" s="63"/>
      <c r="K88" s="63"/>
      <c r="L88" s="63"/>
    </row>
    <row r="89" spans="1:12" x14ac:dyDescent="0.25">
      <c r="A89" s="47">
        <v>4221</v>
      </c>
      <c r="B89" s="45" t="s">
        <v>209</v>
      </c>
      <c r="C89" s="71">
        <v>1935.49</v>
      </c>
      <c r="D89" s="71">
        <v>7519</v>
      </c>
      <c r="E89" s="36">
        <v>7518.75</v>
      </c>
      <c r="F89" s="129">
        <f t="shared" ref="F89:F93" si="10">E89/C89*100</f>
        <v>388.4675198528538</v>
      </c>
      <c r="G89" s="129">
        <f t="shared" ref="G89:G97" si="11">E89/D89*100</f>
        <v>99.99667508977258</v>
      </c>
      <c r="H89" s="63"/>
      <c r="I89" s="63"/>
      <c r="J89" s="63"/>
      <c r="K89" s="63"/>
      <c r="L89" s="63"/>
    </row>
    <row r="90" spans="1:12" x14ac:dyDescent="0.25">
      <c r="A90" s="47">
        <v>4222</v>
      </c>
      <c r="B90" s="45" t="s">
        <v>210</v>
      </c>
      <c r="C90" s="71">
        <v>0</v>
      </c>
      <c r="D90" s="71">
        <v>0</v>
      </c>
      <c r="E90" s="36">
        <v>0</v>
      </c>
      <c r="F90" s="129">
        <v>0</v>
      </c>
      <c r="G90" s="129">
        <v>0</v>
      </c>
      <c r="H90" s="63"/>
      <c r="I90" s="63"/>
      <c r="J90" s="63"/>
      <c r="K90" s="63"/>
      <c r="L90" s="63"/>
    </row>
    <row r="91" spans="1:12" x14ac:dyDescent="0.25">
      <c r="A91" s="47">
        <v>4223</v>
      </c>
      <c r="B91" s="45" t="s">
        <v>211</v>
      </c>
      <c r="C91" s="71">
        <v>0</v>
      </c>
      <c r="D91" s="71">
        <v>223970</v>
      </c>
      <c r="E91" s="36">
        <v>138</v>
      </c>
      <c r="F91" s="129">
        <v>0</v>
      </c>
      <c r="G91" s="129">
        <f t="shared" si="11"/>
        <v>6.1615394918962361E-2</v>
      </c>
      <c r="H91" s="63"/>
      <c r="I91" s="63"/>
      <c r="J91" s="63"/>
      <c r="K91" s="63"/>
      <c r="L91" s="63"/>
    </row>
    <row r="92" spans="1:12" x14ac:dyDescent="0.25">
      <c r="A92" s="47">
        <v>4224</v>
      </c>
      <c r="B92" s="45" t="s">
        <v>212</v>
      </c>
      <c r="C92" s="71">
        <v>19697.13</v>
      </c>
      <c r="D92" s="71">
        <v>7796</v>
      </c>
      <c r="E92" s="36">
        <v>7787.5</v>
      </c>
      <c r="F92" s="129">
        <f t="shared" si="10"/>
        <v>39.536216697559489</v>
      </c>
      <c r="G92" s="129">
        <f t="shared" si="11"/>
        <v>99.89096972806567</v>
      </c>
      <c r="H92" s="63"/>
      <c r="I92" s="63"/>
      <c r="J92" s="63"/>
      <c r="K92" s="63"/>
      <c r="L92" s="63"/>
    </row>
    <row r="93" spans="1:12" x14ac:dyDescent="0.25">
      <c r="A93" s="47">
        <v>4227</v>
      </c>
      <c r="B93" s="45" t="s">
        <v>213</v>
      </c>
      <c r="C93" s="71">
        <v>59718.87</v>
      </c>
      <c r="D93" s="71">
        <v>28145</v>
      </c>
      <c r="E93" s="36">
        <v>28400.93</v>
      </c>
      <c r="F93" s="129">
        <f t="shared" si="10"/>
        <v>47.557715006998627</v>
      </c>
      <c r="G93" s="129">
        <f t="shared" si="11"/>
        <v>100.90932670101263</v>
      </c>
      <c r="H93" s="63"/>
      <c r="I93" s="63"/>
      <c r="J93" s="63"/>
      <c r="K93" s="63"/>
      <c r="L93" s="63"/>
    </row>
    <row r="94" spans="1:12" x14ac:dyDescent="0.25">
      <c r="A94" s="131">
        <v>426</v>
      </c>
      <c r="B94" s="44" t="s">
        <v>216</v>
      </c>
      <c r="C94" s="74">
        <v>0</v>
      </c>
      <c r="D94" s="74">
        <v>7835</v>
      </c>
      <c r="E94" s="61">
        <v>7834.38</v>
      </c>
      <c r="F94" s="127">
        <v>0</v>
      </c>
      <c r="G94" s="127">
        <f t="shared" si="11"/>
        <v>99.992086790044681</v>
      </c>
      <c r="H94" s="63"/>
      <c r="I94" s="63"/>
      <c r="J94" s="63"/>
      <c r="K94" s="63"/>
      <c r="L94" s="63"/>
    </row>
    <row r="95" spans="1:12" x14ac:dyDescent="0.25">
      <c r="A95" s="47">
        <v>4262</v>
      </c>
      <c r="B95" s="45" t="s">
        <v>217</v>
      </c>
      <c r="C95" s="71">
        <v>0</v>
      </c>
      <c r="D95" s="71">
        <v>7835</v>
      </c>
      <c r="E95" s="36">
        <v>7834</v>
      </c>
      <c r="F95" s="129">
        <v>0</v>
      </c>
      <c r="G95" s="129">
        <f t="shared" si="11"/>
        <v>99.987236758136561</v>
      </c>
      <c r="H95" s="63"/>
      <c r="I95" s="63"/>
      <c r="J95" s="63"/>
      <c r="K95" s="63"/>
      <c r="L95" s="63"/>
    </row>
    <row r="96" spans="1:12" x14ac:dyDescent="0.25">
      <c r="A96" s="131">
        <v>423</v>
      </c>
      <c r="B96" s="44" t="s">
        <v>214</v>
      </c>
      <c r="C96" s="74">
        <v>0</v>
      </c>
      <c r="D96" s="74">
        <v>26750</v>
      </c>
      <c r="E96" s="61">
        <v>26750</v>
      </c>
      <c r="F96" s="127">
        <v>0</v>
      </c>
      <c r="G96" s="127">
        <f t="shared" si="11"/>
        <v>100</v>
      </c>
      <c r="H96" s="63"/>
      <c r="I96" s="63"/>
      <c r="J96" s="63"/>
      <c r="K96" s="63"/>
      <c r="L96" s="63"/>
    </row>
    <row r="97" spans="1:12" x14ac:dyDescent="0.25">
      <c r="A97" s="47">
        <v>4231</v>
      </c>
      <c r="B97" s="45" t="s">
        <v>215</v>
      </c>
      <c r="C97" s="71">
        <v>0</v>
      </c>
      <c r="D97" s="71">
        <v>26750</v>
      </c>
      <c r="E97" s="36">
        <v>26750</v>
      </c>
      <c r="F97" s="127">
        <v>0</v>
      </c>
      <c r="G97" s="127">
        <f t="shared" si="11"/>
        <v>100</v>
      </c>
      <c r="H97" s="63"/>
      <c r="I97" s="63"/>
      <c r="J97" s="63"/>
      <c r="K97" s="63"/>
      <c r="L97" s="63"/>
    </row>
    <row r="98" spans="1:12" x14ac:dyDescent="0.25">
      <c r="A98" s="131">
        <v>45</v>
      </c>
      <c r="B98" s="39" t="s">
        <v>77</v>
      </c>
      <c r="C98" s="76">
        <v>73633</v>
      </c>
      <c r="D98" s="76">
        <v>3667</v>
      </c>
      <c r="E98" s="61">
        <v>154507.48000000001</v>
      </c>
      <c r="F98" s="127">
        <f t="shared" si="8"/>
        <v>209.83455787486588</v>
      </c>
      <c r="G98" s="127">
        <f t="shared" si="9"/>
        <v>4213.4573220616312</v>
      </c>
      <c r="H98" s="63"/>
      <c r="I98" s="63"/>
      <c r="J98" s="63"/>
      <c r="K98" s="63"/>
      <c r="L98" s="63"/>
    </row>
    <row r="99" spans="1:12" x14ac:dyDescent="0.25">
      <c r="A99" s="131">
        <v>451</v>
      </c>
      <c r="B99" s="39" t="s">
        <v>207</v>
      </c>
      <c r="C99" s="76">
        <v>73633.13</v>
      </c>
      <c r="D99" s="76">
        <v>3667</v>
      </c>
      <c r="E99" s="61">
        <v>154507.48000000001</v>
      </c>
      <c r="F99" s="127">
        <f t="shared" si="8"/>
        <v>209.83418740993355</v>
      </c>
      <c r="G99" s="127">
        <f t="shared" si="9"/>
        <v>4213.4573220616312</v>
      </c>
      <c r="H99" s="63"/>
      <c r="I99" s="63"/>
      <c r="J99" s="63"/>
      <c r="K99" s="63"/>
      <c r="L99" s="63"/>
    </row>
    <row r="100" spans="1:12" x14ac:dyDescent="0.25">
      <c r="A100" s="47">
        <v>4511</v>
      </c>
      <c r="B100" s="38" t="s">
        <v>207</v>
      </c>
      <c r="C100" s="75">
        <v>73633.13</v>
      </c>
      <c r="D100" s="75">
        <v>3667</v>
      </c>
      <c r="E100" s="36">
        <v>154507.48000000001</v>
      </c>
      <c r="F100" s="129">
        <f t="shared" si="8"/>
        <v>209.83418740993355</v>
      </c>
      <c r="G100" s="129">
        <f t="shared" si="9"/>
        <v>4213.4573220616312</v>
      </c>
      <c r="H100" s="63"/>
      <c r="I100" s="63"/>
      <c r="J100" s="63"/>
      <c r="K100" s="63"/>
      <c r="L100" s="63"/>
    </row>
    <row r="101" spans="1:12" x14ac:dyDescent="0.25">
      <c r="A101" s="35">
        <v>5</v>
      </c>
      <c r="B101" s="39" t="s">
        <v>57</v>
      </c>
      <c r="C101" s="76">
        <v>71554</v>
      </c>
      <c r="D101" s="76">
        <v>72000</v>
      </c>
      <c r="E101" s="61">
        <v>71553.84</v>
      </c>
      <c r="F101" s="127">
        <f t="shared" si="8"/>
        <v>99.999776392654496</v>
      </c>
      <c r="G101" s="127">
        <f t="shared" si="9"/>
        <v>99.380333333333326</v>
      </c>
      <c r="H101" s="63"/>
      <c r="I101" s="63"/>
      <c r="J101" s="63"/>
      <c r="K101" s="63"/>
      <c r="L101" s="63"/>
    </row>
    <row r="102" spans="1:12" x14ac:dyDescent="0.25">
      <c r="A102" s="47">
        <v>54</v>
      </c>
      <c r="B102" s="38" t="s">
        <v>78</v>
      </c>
      <c r="C102" s="75">
        <v>71554</v>
      </c>
      <c r="D102" s="75">
        <v>72000</v>
      </c>
      <c r="E102" s="36">
        <v>71553.84</v>
      </c>
      <c r="F102" s="129">
        <f t="shared" si="8"/>
        <v>99.999776392654496</v>
      </c>
      <c r="G102" s="129">
        <f t="shared" si="9"/>
        <v>99.380333333333326</v>
      </c>
    </row>
    <row r="105" spans="1:12" ht="15.6" customHeight="1" x14ac:dyDescent="0.25">
      <c r="A105" s="172" t="s">
        <v>36</v>
      </c>
      <c r="B105" s="172"/>
      <c r="C105" s="172"/>
      <c r="D105" s="172"/>
      <c r="E105" s="172"/>
    </row>
    <row r="106" spans="1:12" ht="18.75" x14ac:dyDescent="0.25">
      <c r="A106" s="25"/>
      <c r="B106" s="25"/>
      <c r="C106" s="25"/>
      <c r="D106" s="25"/>
      <c r="E106" s="25"/>
      <c r="F106" s="25"/>
    </row>
    <row r="107" spans="1:12" ht="25.5" x14ac:dyDescent="0.25">
      <c r="A107" s="30" t="s">
        <v>39</v>
      </c>
      <c r="B107" s="31" t="s">
        <v>21</v>
      </c>
      <c r="C107" s="32" t="s">
        <v>72</v>
      </c>
      <c r="D107" s="32" t="s">
        <v>155</v>
      </c>
      <c r="E107" s="30" t="s">
        <v>147</v>
      </c>
      <c r="F107" s="128" t="s">
        <v>149</v>
      </c>
      <c r="G107" s="128" t="s">
        <v>150</v>
      </c>
    </row>
    <row r="108" spans="1:12" s="34" customFormat="1" ht="11.25" x14ac:dyDescent="0.2">
      <c r="A108" s="33">
        <v>1</v>
      </c>
      <c r="B108" s="33">
        <v>2</v>
      </c>
      <c r="C108" s="33">
        <v>3</v>
      </c>
      <c r="D108" s="33">
        <v>4</v>
      </c>
      <c r="E108" s="33">
        <v>5</v>
      </c>
      <c r="F108" s="124">
        <v>6</v>
      </c>
      <c r="G108" s="124">
        <v>7</v>
      </c>
    </row>
    <row r="109" spans="1:12" x14ac:dyDescent="0.25">
      <c r="A109" s="35"/>
      <c r="B109" s="35" t="s">
        <v>24</v>
      </c>
      <c r="C109" s="74">
        <f>C110+C113+C115+C117+C120</f>
        <v>3218352</v>
      </c>
      <c r="D109" s="74">
        <f>D110+D113+D115+D117+D120</f>
        <v>3983621.4899999998</v>
      </c>
      <c r="E109" s="61">
        <f>E110+E113+E115+E117+E120</f>
        <v>3647035.35</v>
      </c>
      <c r="F109" s="126">
        <f>E109/C109*100</f>
        <v>113.31996469000283</v>
      </c>
      <c r="G109" s="126">
        <f>E109/D109*100</f>
        <v>91.550749968466519</v>
      </c>
    </row>
    <row r="110" spans="1:12" x14ac:dyDescent="0.25">
      <c r="A110" s="35">
        <v>1</v>
      </c>
      <c r="B110" s="35" t="s">
        <v>40</v>
      </c>
      <c r="C110" s="74">
        <f>SUM(C111:C112)</f>
        <v>1270431</v>
      </c>
      <c r="D110" s="74">
        <f>SUM(D111:D112)</f>
        <v>1252704.3999999999</v>
      </c>
      <c r="E110" s="61">
        <f>SUM(E111:E112)</f>
        <v>1248904.69</v>
      </c>
      <c r="F110" s="126">
        <f t="shared" ref="F110:F121" si="12">E110/C110*100</f>
        <v>98.305589992687516</v>
      </c>
      <c r="G110" s="126">
        <f t="shared" ref="G110:G122" si="13">E110/D110*100</f>
        <v>99.696679440097753</v>
      </c>
    </row>
    <row r="111" spans="1:12" x14ac:dyDescent="0.25">
      <c r="A111" s="47">
        <v>11</v>
      </c>
      <c r="B111" s="37" t="s">
        <v>40</v>
      </c>
      <c r="C111" s="71">
        <v>628358</v>
      </c>
      <c r="D111" s="71">
        <v>351427.4</v>
      </c>
      <c r="E111" s="36">
        <v>266479.8</v>
      </c>
      <c r="F111" s="121">
        <f t="shared" si="12"/>
        <v>42.408913390137464</v>
      </c>
      <c r="G111" s="121">
        <f t="shared" si="13"/>
        <v>75.827838125314074</v>
      </c>
      <c r="H111" s="63"/>
    </row>
    <row r="112" spans="1:12" x14ac:dyDescent="0.25">
      <c r="A112" s="48">
        <v>15</v>
      </c>
      <c r="B112" s="37" t="s">
        <v>82</v>
      </c>
      <c r="C112" s="71">
        <v>642073</v>
      </c>
      <c r="D112" s="71">
        <v>901277</v>
      </c>
      <c r="E112" s="36">
        <v>982424.89</v>
      </c>
      <c r="F112" s="121">
        <f t="shared" si="12"/>
        <v>153.00828566222222</v>
      </c>
      <c r="G112" s="121">
        <f t="shared" si="13"/>
        <v>109.00365703329831</v>
      </c>
    </row>
    <row r="113" spans="1:10" x14ac:dyDescent="0.25">
      <c r="A113" s="39">
        <v>3</v>
      </c>
      <c r="B113" s="35" t="s">
        <v>63</v>
      </c>
      <c r="C113" s="74">
        <f>SUM(C114)</f>
        <v>33802</v>
      </c>
      <c r="D113" s="74">
        <f>SUM(D114)</f>
        <v>43872</v>
      </c>
      <c r="E113" s="61">
        <f>SUM(E114)</f>
        <v>45232.76</v>
      </c>
      <c r="F113" s="126">
        <f t="shared" si="12"/>
        <v>133.81681557304302</v>
      </c>
      <c r="G113" s="126">
        <f t="shared" si="13"/>
        <v>103.10165937272065</v>
      </c>
    </row>
    <row r="114" spans="1:10" x14ac:dyDescent="0.25">
      <c r="A114" s="48">
        <v>31</v>
      </c>
      <c r="B114" s="40" t="s">
        <v>41</v>
      </c>
      <c r="C114" s="72">
        <v>33802</v>
      </c>
      <c r="D114" s="72">
        <v>43872</v>
      </c>
      <c r="E114" s="36">
        <v>45232.76</v>
      </c>
      <c r="F114" s="121">
        <f t="shared" si="12"/>
        <v>133.81681557304302</v>
      </c>
      <c r="G114" s="121">
        <f t="shared" si="13"/>
        <v>103.10165937272065</v>
      </c>
    </row>
    <row r="115" spans="1:10" x14ac:dyDescent="0.25">
      <c r="A115" s="39">
        <v>4</v>
      </c>
      <c r="B115" s="35" t="s">
        <v>64</v>
      </c>
      <c r="C115" s="74">
        <f>SUM(C116)</f>
        <v>1353206</v>
      </c>
      <c r="D115" s="74">
        <f>SUM(D116)</f>
        <v>2460957</v>
      </c>
      <c r="E115" s="61">
        <f>SUM(E116)</f>
        <v>2247589.67</v>
      </c>
      <c r="F115" s="126">
        <f t="shared" si="12"/>
        <v>166.09368196712103</v>
      </c>
      <c r="G115" s="126">
        <f t="shared" si="13"/>
        <v>91.329904179552912</v>
      </c>
    </row>
    <row r="116" spans="1:10" x14ac:dyDescent="0.25">
      <c r="A116" s="48">
        <v>43</v>
      </c>
      <c r="B116" s="40" t="s">
        <v>62</v>
      </c>
      <c r="C116" s="72">
        <v>1353206</v>
      </c>
      <c r="D116" s="72">
        <v>2460957</v>
      </c>
      <c r="E116" s="36">
        <v>2247589.67</v>
      </c>
      <c r="F116" s="121">
        <f t="shared" si="12"/>
        <v>166.09368196712103</v>
      </c>
      <c r="G116" s="121">
        <f t="shared" si="13"/>
        <v>91.329904179552912</v>
      </c>
    </row>
    <row r="117" spans="1:10" x14ac:dyDescent="0.25">
      <c r="A117" s="39">
        <v>5</v>
      </c>
      <c r="B117" s="64" t="s">
        <v>79</v>
      </c>
      <c r="C117" s="77">
        <f>SUM(C118:C119)</f>
        <v>552913</v>
      </c>
      <c r="D117" s="77">
        <f>SUM(D118:D119)</f>
        <v>196538.09</v>
      </c>
      <c r="E117" s="61">
        <f>SUM(E118:E119)</f>
        <v>75058.23</v>
      </c>
      <c r="F117" s="126">
        <f t="shared" si="12"/>
        <v>13.575052494696271</v>
      </c>
      <c r="G117" s="126">
        <f t="shared" si="13"/>
        <v>38.190169651083913</v>
      </c>
    </row>
    <row r="118" spans="1:10" x14ac:dyDescent="0.25">
      <c r="A118" s="48">
        <v>52</v>
      </c>
      <c r="B118" s="40" t="s">
        <v>80</v>
      </c>
      <c r="C118" s="72">
        <v>404017</v>
      </c>
      <c r="D118" s="72">
        <v>130319.8</v>
      </c>
      <c r="E118" s="36">
        <v>18334.8</v>
      </c>
      <c r="F118" s="121">
        <f t="shared" si="12"/>
        <v>4.5381258709410739</v>
      </c>
      <c r="G118" s="121">
        <f t="shared" si="13"/>
        <v>14.069082365074223</v>
      </c>
      <c r="H118" s="63"/>
    </row>
    <row r="119" spans="1:10" x14ac:dyDescent="0.25">
      <c r="A119" s="48">
        <v>57</v>
      </c>
      <c r="B119" s="40" t="s">
        <v>81</v>
      </c>
      <c r="C119" s="72">
        <v>148896</v>
      </c>
      <c r="D119" s="72">
        <v>66218.289999999994</v>
      </c>
      <c r="E119" s="36">
        <v>56723.43</v>
      </c>
      <c r="F119" s="121">
        <f t="shared" si="12"/>
        <v>38.096006608639584</v>
      </c>
      <c r="G119" s="121">
        <f t="shared" si="13"/>
        <v>85.661272738997042</v>
      </c>
    </row>
    <row r="120" spans="1:10" x14ac:dyDescent="0.25">
      <c r="A120" s="39">
        <v>6</v>
      </c>
      <c r="B120" s="64" t="s">
        <v>96</v>
      </c>
      <c r="C120" s="77">
        <f>SUM(C121)</f>
        <v>8000</v>
      </c>
      <c r="D120" s="77">
        <f>SUM(D121:D122)</f>
        <v>29550</v>
      </c>
      <c r="E120" s="36">
        <f>SUM(E121:E122)</f>
        <v>30250</v>
      </c>
      <c r="F120" s="126">
        <f t="shared" si="12"/>
        <v>378.125</v>
      </c>
      <c r="G120" s="126">
        <f t="shared" si="13"/>
        <v>102.36886632825718</v>
      </c>
    </row>
    <row r="121" spans="1:10" x14ac:dyDescent="0.25">
      <c r="A121" s="48">
        <v>61</v>
      </c>
      <c r="B121" s="40" t="s">
        <v>95</v>
      </c>
      <c r="C121" s="72">
        <v>8000</v>
      </c>
      <c r="D121" s="72">
        <v>2800</v>
      </c>
      <c r="E121" s="36">
        <v>3500</v>
      </c>
      <c r="F121" s="121">
        <f t="shared" si="12"/>
        <v>43.75</v>
      </c>
      <c r="G121" s="121">
        <f t="shared" si="13"/>
        <v>125</v>
      </c>
    </row>
    <row r="122" spans="1:10" x14ac:dyDescent="0.25">
      <c r="A122" s="48">
        <v>62</v>
      </c>
      <c r="B122" s="40" t="s">
        <v>97</v>
      </c>
      <c r="C122" s="72">
        <v>0</v>
      </c>
      <c r="D122" s="72">
        <v>26750</v>
      </c>
      <c r="E122" s="36">
        <v>26750</v>
      </c>
      <c r="F122" s="121">
        <v>0</v>
      </c>
      <c r="G122" s="121">
        <f t="shared" si="13"/>
        <v>100</v>
      </c>
    </row>
    <row r="124" spans="1:10" ht="25.5" x14ac:dyDescent="0.25">
      <c r="A124" s="30" t="s">
        <v>39</v>
      </c>
      <c r="B124" s="31" t="s">
        <v>21</v>
      </c>
      <c r="C124" s="32" t="s">
        <v>72</v>
      </c>
      <c r="D124" s="32" t="s">
        <v>157</v>
      </c>
      <c r="E124" s="30" t="s">
        <v>147</v>
      </c>
      <c r="F124" s="128" t="s">
        <v>149</v>
      </c>
      <c r="G124" s="128" t="s">
        <v>150</v>
      </c>
    </row>
    <row r="125" spans="1:10" s="34" customFormat="1" ht="11.25" x14ac:dyDescent="0.2">
      <c r="A125" s="33">
        <v>1</v>
      </c>
      <c r="B125" s="33">
        <v>2</v>
      </c>
      <c r="C125" s="33">
        <v>3</v>
      </c>
      <c r="D125" s="33">
        <v>4</v>
      </c>
      <c r="E125" s="33">
        <v>5</v>
      </c>
      <c r="F125" s="124">
        <v>6</v>
      </c>
      <c r="G125" s="124">
        <v>7</v>
      </c>
    </row>
    <row r="126" spans="1:10" x14ac:dyDescent="0.25">
      <c r="A126" s="35"/>
      <c r="B126" s="35" t="s">
        <v>31</v>
      </c>
      <c r="C126" s="74">
        <f>C127+C140+C144+C152</f>
        <v>3142550</v>
      </c>
      <c r="D126" s="74">
        <f>D127+D140+D144+D152+D163</f>
        <v>3983621.4899999998</v>
      </c>
      <c r="E126" s="61">
        <f>E127+E140+E144+E152+E163</f>
        <v>4003344.4799999995</v>
      </c>
      <c r="F126" s="127">
        <f>E126/C126*100</f>
        <v>127.39159217832649</v>
      </c>
      <c r="G126" s="127">
        <f>E126/D126*100</f>
        <v>100.49510200829847</v>
      </c>
      <c r="H126" s="63"/>
      <c r="I126" s="63"/>
      <c r="J126" s="63"/>
    </row>
    <row r="127" spans="1:10" x14ac:dyDescent="0.25">
      <c r="A127" s="35">
        <v>1</v>
      </c>
      <c r="B127" s="35" t="s">
        <v>37</v>
      </c>
      <c r="C127" s="74">
        <f>C128+C135</f>
        <v>976666</v>
      </c>
      <c r="D127" s="74">
        <f>D128+D135</f>
        <v>1252704.3999999999</v>
      </c>
      <c r="E127" s="61">
        <f>E128+E135</f>
        <v>1136919.69</v>
      </c>
      <c r="F127" s="127">
        <f t="shared" ref="F127:F162" si="14">E127/C127*100</f>
        <v>116.40823884521423</v>
      </c>
      <c r="G127" s="127">
        <f t="shared" ref="G127:G168" si="15">E127/D127*100</f>
        <v>90.757220139084694</v>
      </c>
      <c r="H127" s="63"/>
      <c r="I127" s="63"/>
      <c r="J127" s="63"/>
    </row>
    <row r="128" spans="1:10" x14ac:dyDescent="0.25">
      <c r="A128" s="47"/>
      <c r="B128" s="35" t="s">
        <v>38</v>
      </c>
      <c r="C128" s="74">
        <f>SUM(C129:C134)</f>
        <v>334592</v>
      </c>
      <c r="D128" s="74">
        <f>SUM(D129:D134)</f>
        <v>351427.4</v>
      </c>
      <c r="E128" s="61">
        <f>SUM(E129:E134)</f>
        <v>235653.08000000002</v>
      </c>
      <c r="F128" s="127">
        <f t="shared" si="14"/>
        <v>70.429980394032142</v>
      </c>
      <c r="G128" s="127">
        <f t="shared" si="15"/>
        <v>67.055977991471352</v>
      </c>
      <c r="H128" s="63"/>
      <c r="I128" s="63"/>
      <c r="J128" s="63"/>
    </row>
    <row r="129" spans="1:10" x14ac:dyDescent="0.25">
      <c r="A129" s="48">
        <v>31</v>
      </c>
      <c r="B129" s="38" t="s">
        <v>33</v>
      </c>
      <c r="C129" s="75">
        <v>194289</v>
      </c>
      <c r="D129" s="75">
        <v>133875.76</v>
      </c>
      <c r="E129" s="36">
        <v>133875.76</v>
      </c>
      <c r="F129" s="129">
        <f t="shared" si="14"/>
        <v>68.905475863275839</v>
      </c>
      <c r="G129" s="129">
        <f t="shared" si="15"/>
        <v>100</v>
      </c>
      <c r="H129" s="63"/>
      <c r="I129" s="63"/>
      <c r="J129" s="63"/>
    </row>
    <row r="130" spans="1:10" x14ac:dyDescent="0.25">
      <c r="A130" s="48">
        <v>32</v>
      </c>
      <c r="B130" s="38" t="s">
        <v>34</v>
      </c>
      <c r="C130" s="75">
        <v>16759</v>
      </c>
      <c r="D130" s="75">
        <v>24266.639999999999</v>
      </c>
      <c r="E130" s="36">
        <v>22754</v>
      </c>
      <c r="F130" s="129">
        <f t="shared" si="14"/>
        <v>135.77182409451638</v>
      </c>
      <c r="G130" s="129">
        <f t="shared" si="15"/>
        <v>93.766586556688523</v>
      </c>
      <c r="H130" s="63"/>
      <c r="I130" s="63"/>
      <c r="J130" s="63"/>
    </row>
    <row r="131" spans="1:10" x14ac:dyDescent="0.25">
      <c r="A131" s="48">
        <v>34</v>
      </c>
      <c r="B131" s="38" t="s">
        <v>74</v>
      </c>
      <c r="C131" s="75">
        <v>9254</v>
      </c>
      <c r="D131" s="75">
        <v>9300</v>
      </c>
      <c r="E131" s="36">
        <v>7469.48</v>
      </c>
      <c r="F131" s="129">
        <f t="shared" si="14"/>
        <v>80.716230819105249</v>
      </c>
      <c r="G131" s="129">
        <f t="shared" si="15"/>
        <v>80.316989247311824</v>
      </c>
      <c r="H131" s="63"/>
      <c r="I131" s="63"/>
      <c r="J131" s="63"/>
    </row>
    <row r="132" spans="1:10" x14ac:dyDescent="0.25">
      <c r="A132" s="48">
        <v>42</v>
      </c>
      <c r="B132" s="38" t="s">
        <v>84</v>
      </c>
      <c r="C132" s="75">
        <v>25905</v>
      </c>
      <c r="D132" s="75">
        <v>111985</v>
      </c>
      <c r="E132" s="36">
        <v>0</v>
      </c>
      <c r="F132" s="129">
        <f t="shared" si="14"/>
        <v>0</v>
      </c>
      <c r="G132" s="129">
        <f t="shared" si="15"/>
        <v>0</v>
      </c>
      <c r="H132" s="63"/>
      <c r="I132" s="63"/>
      <c r="J132" s="63"/>
    </row>
    <row r="133" spans="1:10" x14ac:dyDescent="0.25">
      <c r="A133" s="48">
        <v>45</v>
      </c>
      <c r="B133" s="38" t="s">
        <v>77</v>
      </c>
      <c r="C133" s="75">
        <v>16831</v>
      </c>
      <c r="D133" s="75">
        <v>0</v>
      </c>
      <c r="E133" s="36">
        <v>0</v>
      </c>
      <c r="F133" s="129">
        <f t="shared" si="14"/>
        <v>0</v>
      </c>
      <c r="G133" s="129">
        <v>0</v>
      </c>
      <c r="H133" s="63"/>
      <c r="I133" s="63"/>
      <c r="J133" s="63"/>
    </row>
    <row r="134" spans="1:10" x14ac:dyDescent="0.25">
      <c r="A134" s="48">
        <v>54</v>
      </c>
      <c r="B134" s="38" t="s">
        <v>78</v>
      </c>
      <c r="C134" s="75">
        <v>71554</v>
      </c>
      <c r="D134" s="75">
        <v>72000</v>
      </c>
      <c r="E134" s="36">
        <v>71553.84</v>
      </c>
      <c r="F134" s="129">
        <f t="shared" si="14"/>
        <v>99.999776392654496</v>
      </c>
      <c r="G134" s="129">
        <f t="shared" si="15"/>
        <v>99.380333333333326</v>
      </c>
      <c r="H134" s="63"/>
      <c r="I134" s="63"/>
      <c r="J134" s="63"/>
    </row>
    <row r="135" spans="1:10" x14ac:dyDescent="0.25">
      <c r="A135" s="48"/>
      <c r="B135" s="39" t="s">
        <v>83</v>
      </c>
      <c r="C135" s="76">
        <f>SUM(C136:C139)</f>
        <v>642074</v>
      </c>
      <c r="D135" s="76">
        <f>SUM(D136:D139)</f>
        <v>901277</v>
      </c>
      <c r="E135" s="61">
        <f>SUM(E136:E139)</f>
        <v>901266.61</v>
      </c>
      <c r="F135" s="127">
        <f t="shared" si="14"/>
        <v>140.36802767282273</v>
      </c>
      <c r="G135" s="127">
        <f t="shared" si="15"/>
        <v>99.998847191263067</v>
      </c>
      <c r="H135" s="63"/>
      <c r="I135" s="63"/>
      <c r="J135" s="63"/>
    </row>
    <row r="136" spans="1:10" x14ac:dyDescent="0.25">
      <c r="A136" s="48">
        <v>31</v>
      </c>
      <c r="B136" s="38" t="s">
        <v>33</v>
      </c>
      <c r="C136" s="75">
        <v>551831</v>
      </c>
      <c r="D136" s="75">
        <v>829745</v>
      </c>
      <c r="E136" s="36">
        <v>829745</v>
      </c>
      <c r="F136" s="129">
        <f t="shared" si="14"/>
        <v>150.36215797952636</v>
      </c>
      <c r="G136" s="129">
        <f t="shared" si="15"/>
        <v>100</v>
      </c>
      <c r="H136" s="63"/>
      <c r="I136" s="63"/>
      <c r="J136" s="63"/>
    </row>
    <row r="137" spans="1:10" x14ac:dyDescent="0.25">
      <c r="A137" s="48">
        <v>32</v>
      </c>
      <c r="B137" s="38" t="s">
        <v>34</v>
      </c>
      <c r="C137" s="75">
        <v>12794</v>
      </c>
      <c r="D137" s="75">
        <v>19908</v>
      </c>
      <c r="E137" s="36">
        <v>19907.91</v>
      </c>
      <c r="F137" s="129">
        <f t="shared" si="14"/>
        <v>155.60348600906676</v>
      </c>
      <c r="G137" s="129">
        <f t="shared" si="15"/>
        <v>99.999547920433997</v>
      </c>
      <c r="H137" s="63"/>
      <c r="I137" s="63"/>
      <c r="J137" s="63"/>
    </row>
    <row r="138" spans="1:10" x14ac:dyDescent="0.25">
      <c r="A138" s="48">
        <v>42</v>
      </c>
      <c r="B138" s="38" t="s">
        <v>84</v>
      </c>
      <c r="C138" s="75">
        <v>55446</v>
      </c>
      <c r="D138" s="75">
        <v>47957</v>
      </c>
      <c r="E138" s="36">
        <v>47947.23</v>
      </c>
      <c r="F138" s="129">
        <f t="shared" si="14"/>
        <v>86.475543772319014</v>
      </c>
      <c r="G138" s="129">
        <f t="shared" si="15"/>
        <v>99.979627583043154</v>
      </c>
      <c r="H138" s="63"/>
      <c r="I138" s="63"/>
      <c r="J138" s="63"/>
    </row>
    <row r="139" spans="1:10" x14ac:dyDescent="0.25">
      <c r="A139" s="48">
        <v>45</v>
      </c>
      <c r="B139" s="38" t="s">
        <v>77</v>
      </c>
      <c r="C139" s="75">
        <v>22003</v>
      </c>
      <c r="D139" s="75">
        <v>3667</v>
      </c>
      <c r="E139" s="36">
        <v>3666.47</v>
      </c>
      <c r="F139" s="129">
        <f t="shared" si="14"/>
        <v>16.663500431759303</v>
      </c>
      <c r="G139" s="129">
        <f t="shared" si="15"/>
        <v>99.985546768475587</v>
      </c>
      <c r="H139" s="63"/>
      <c r="I139" s="63"/>
      <c r="J139" s="63"/>
    </row>
    <row r="140" spans="1:10" x14ac:dyDescent="0.25">
      <c r="A140" s="39">
        <v>3</v>
      </c>
      <c r="B140" s="35" t="s">
        <v>41</v>
      </c>
      <c r="C140" s="74">
        <f>SUM(C141)</f>
        <v>33802</v>
      </c>
      <c r="D140" s="74">
        <f>SUM(D141)</f>
        <v>43872</v>
      </c>
      <c r="E140" s="61">
        <f>SUM(E141)</f>
        <v>45232.76</v>
      </c>
      <c r="F140" s="127">
        <f t="shared" si="14"/>
        <v>133.81681557304302</v>
      </c>
      <c r="G140" s="127">
        <f t="shared" si="15"/>
        <v>103.10165937272065</v>
      </c>
      <c r="H140" s="63"/>
      <c r="I140" s="63"/>
      <c r="J140" s="63"/>
    </row>
    <row r="141" spans="1:10" x14ac:dyDescent="0.25">
      <c r="A141" s="48"/>
      <c r="B141" s="64" t="s">
        <v>85</v>
      </c>
      <c r="C141" s="77">
        <f>SUM(C142)</f>
        <v>33802</v>
      </c>
      <c r="D141" s="77">
        <f>SUM(D142)</f>
        <v>43872</v>
      </c>
      <c r="E141" s="61">
        <f>SUM(E142:E143)</f>
        <v>45232.76</v>
      </c>
      <c r="F141" s="127">
        <f t="shared" si="14"/>
        <v>133.81681557304302</v>
      </c>
      <c r="G141" s="127">
        <f t="shared" si="15"/>
        <v>103.10165937272065</v>
      </c>
      <c r="H141" s="63"/>
      <c r="I141" s="63"/>
      <c r="J141" s="63"/>
    </row>
    <row r="142" spans="1:10" x14ac:dyDescent="0.25">
      <c r="A142" s="48">
        <v>31</v>
      </c>
      <c r="B142" s="40" t="s">
        <v>33</v>
      </c>
      <c r="C142" s="72">
        <v>33802</v>
      </c>
      <c r="D142" s="72">
        <v>43872</v>
      </c>
      <c r="E142" s="36">
        <v>45232.76</v>
      </c>
      <c r="F142" s="129">
        <f t="shared" si="14"/>
        <v>133.81681557304302</v>
      </c>
      <c r="G142" s="129">
        <f t="shared" si="15"/>
        <v>103.10165937272065</v>
      </c>
      <c r="H142" s="63"/>
      <c r="I142" s="63"/>
      <c r="J142" s="63"/>
    </row>
    <row r="143" spans="1:10" x14ac:dyDescent="0.25">
      <c r="A143" s="48">
        <v>32</v>
      </c>
      <c r="B143" s="40" t="s">
        <v>34</v>
      </c>
      <c r="C143" s="72">
        <v>0</v>
      </c>
      <c r="D143" s="72">
        <v>0</v>
      </c>
      <c r="E143" s="36">
        <v>0</v>
      </c>
      <c r="F143" s="129">
        <v>0</v>
      </c>
      <c r="G143" s="129">
        <v>0</v>
      </c>
      <c r="H143" s="63"/>
      <c r="I143" s="63"/>
      <c r="J143" s="63"/>
    </row>
    <row r="144" spans="1:10" x14ac:dyDescent="0.25">
      <c r="A144" s="39">
        <v>4</v>
      </c>
      <c r="B144" s="35" t="s">
        <v>64</v>
      </c>
      <c r="C144" s="74">
        <f>SUM(C145)</f>
        <v>1582361</v>
      </c>
      <c r="D144" s="74">
        <f>SUM(D145)</f>
        <v>2460957</v>
      </c>
      <c r="E144" s="61">
        <f>SUM(E145)</f>
        <v>2672204.7799999993</v>
      </c>
      <c r="F144" s="127">
        <f t="shared" si="14"/>
        <v>168.87453495125317</v>
      </c>
      <c r="G144" s="127">
        <f t="shared" si="15"/>
        <v>108.58396875686975</v>
      </c>
      <c r="H144" s="63"/>
      <c r="I144" s="63"/>
      <c r="J144" s="63"/>
    </row>
    <row r="145" spans="1:10" x14ac:dyDescent="0.25">
      <c r="A145" s="48"/>
      <c r="B145" s="64" t="s">
        <v>87</v>
      </c>
      <c r="C145" s="77">
        <f>SUM(C146:C149)</f>
        <v>1582361</v>
      </c>
      <c r="D145" s="77">
        <f>SUM(D146:D149)</f>
        <v>2460957</v>
      </c>
      <c r="E145" s="61">
        <f>SUM(E146:E151)</f>
        <v>2672204.7799999993</v>
      </c>
      <c r="F145" s="127">
        <f t="shared" si="14"/>
        <v>168.87453495125317</v>
      </c>
      <c r="G145" s="127">
        <f t="shared" si="15"/>
        <v>108.58396875686975</v>
      </c>
      <c r="H145" s="63"/>
      <c r="I145" s="63"/>
      <c r="J145" s="63"/>
    </row>
    <row r="146" spans="1:10" x14ac:dyDescent="0.25">
      <c r="A146" s="48">
        <v>31</v>
      </c>
      <c r="B146" s="40" t="s">
        <v>33</v>
      </c>
      <c r="C146" s="72">
        <v>755866</v>
      </c>
      <c r="D146" s="72">
        <v>1630505</v>
      </c>
      <c r="E146" s="36">
        <v>1486478.94</v>
      </c>
      <c r="F146" s="129">
        <f t="shared" si="14"/>
        <v>196.65905597023809</v>
      </c>
      <c r="G146" s="129">
        <f t="shared" si="15"/>
        <v>91.166782070585498</v>
      </c>
      <c r="H146" s="63"/>
      <c r="I146" s="63"/>
      <c r="J146" s="63"/>
    </row>
    <row r="147" spans="1:10" x14ac:dyDescent="0.25">
      <c r="A147" s="48">
        <v>32</v>
      </c>
      <c r="B147" s="40" t="s">
        <v>34</v>
      </c>
      <c r="C147" s="72">
        <v>815513</v>
      </c>
      <c r="D147" s="72">
        <v>820692</v>
      </c>
      <c r="E147" s="36">
        <v>1021257.78</v>
      </c>
      <c r="F147" s="129">
        <f t="shared" si="14"/>
        <v>125.22887801911189</v>
      </c>
      <c r="G147" s="129">
        <f t="shared" si="15"/>
        <v>124.43861765436972</v>
      </c>
      <c r="H147" s="63"/>
      <c r="I147" s="63"/>
      <c r="J147" s="63"/>
    </row>
    <row r="148" spans="1:10" x14ac:dyDescent="0.25">
      <c r="A148" s="48">
        <v>34</v>
      </c>
      <c r="B148" s="40" t="s">
        <v>74</v>
      </c>
      <c r="C148" s="72">
        <v>9157</v>
      </c>
      <c r="D148" s="72">
        <v>7769</v>
      </c>
      <c r="E148" s="36">
        <v>11715.29</v>
      </c>
      <c r="F148" s="129">
        <f t="shared" si="14"/>
        <v>127.93808015725676</v>
      </c>
      <c r="G148" s="129">
        <f t="shared" si="15"/>
        <v>150.79534045565711</v>
      </c>
      <c r="H148" s="63"/>
      <c r="I148" s="63"/>
      <c r="J148" s="63"/>
    </row>
    <row r="149" spans="1:10" x14ac:dyDescent="0.25">
      <c r="A149" s="48">
        <v>37</v>
      </c>
      <c r="B149" s="40" t="s">
        <v>86</v>
      </c>
      <c r="C149" s="72">
        <v>1825</v>
      </c>
      <c r="D149" s="72">
        <v>1991</v>
      </c>
      <c r="E149" s="36">
        <v>1773.76</v>
      </c>
      <c r="F149" s="129">
        <f t="shared" si="14"/>
        <v>97.192328767123286</v>
      </c>
      <c r="G149" s="129">
        <f t="shared" si="15"/>
        <v>89.088900050226016</v>
      </c>
      <c r="H149" s="63"/>
      <c r="I149" s="63"/>
      <c r="J149" s="63"/>
    </row>
    <row r="150" spans="1:10" x14ac:dyDescent="0.25">
      <c r="A150" s="48">
        <v>42</v>
      </c>
      <c r="B150" s="38" t="s">
        <v>84</v>
      </c>
      <c r="C150" s="72"/>
      <c r="D150" s="72">
        <v>0</v>
      </c>
      <c r="E150" s="111">
        <v>138</v>
      </c>
      <c r="F150" s="129">
        <v>0</v>
      </c>
      <c r="G150" s="129">
        <v>0</v>
      </c>
      <c r="H150" s="63"/>
      <c r="I150" s="63"/>
      <c r="J150" s="63"/>
    </row>
    <row r="151" spans="1:10" x14ac:dyDescent="0.25">
      <c r="A151" s="48">
        <v>45</v>
      </c>
      <c r="B151" s="38" t="s">
        <v>77</v>
      </c>
      <c r="C151" s="72"/>
      <c r="D151" s="72">
        <v>0</v>
      </c>
      <c r="E151" s="36">
        <v>150841.01</v>
      </c>
      <c r="F151" s="129">
        <v>0</v>
      </c>
      <c r="G151" s="129">
        <v>0</v>
      </c>
      <c r="H151" s="63"/>
      <c r="I151" s="63"/>
      <c r="J151" s="63"/>
    </row>
    <row r="152" spans="1:10" x14ac:dyDescent="0.25">
      <c r="A152" s="39">
        <v>5</v>
      </c>
      <c r="B152" s="64" t="s">
        <v>79</v>
      </c>
      <c r="C152" s="77">
        <f>C153+C158</f>
        <v>549721</v>
      </c>
      <c r="D152" s="77">
        <f>D153+D158</f>
        <v>196538.09</v>
      </c>
      <c r="E152" s="61">
        <f>E153+E158</f>
        <v>118042.92000000001</v>
      </c>
      <c r="F152" s="127">
        <f t="shared" si="14"/>
        <v>21.473241880881393</v>
      </c>
      <c r="G152" s="127">
        <f t="shared" si="15"/>
        <v>60.061090448167079</v>
      </c>
      <c r="H152" s="63"/>
      <c r="I152" s="63"/>
      <c r="J152" s="63"/>
    </row>
    <row r="153" spans="1:10" x14ac:dyDescent="0.25">
      <c r="A153" s="39"/>
      <c r="B153" s="64" t="s">
        <v>88</v>
      </c>
      <c r="C153" s="77">
        <f>SUM(C154:C157)</f>
        <v>404017</v>
      </c>
      <c r="D153" s="77">
        <f>SUM(D154:D157)</f>
        <v>130319.8</v>
      </c>
      <c r="E153" s="61">
        <f>SUM(E154:E157)</f>
        <v>15175.470000000001</v>
      </c>
      <c r="F153" s="127">
        <f t="shared" si="14"/>
        <v>3.7561463997802074</v>
      </c>
      <c r="G153" s="127">
        <f t="shared" si="15"/>
        <v>11.644792272547994</v>
      </c>
      <c r="H153" s="63"/>
      <c r="I153" s="63"/>
      <c r="J153" s="63"/>
    </row>
    <row r="154" spans="1:10" x14ac:dyDescent="0.25">
      <c r="A154" s="66">
        <v>31</v>
      </c>
      <c r="B154" s="40" t="s">
        <v>33</v>
      </c>
      <c r="C154" s="72">
        <v>32166</v>
      </c>
      <c r="D154" s="72">
        <v>17614.8</v>
      </c>
      <c r="E154" s="36">
        <v>14598.87</v>
      </c>
      <c r="F154" s="129">
        <f t="shared" si="14"/>
        <v>45.386028725983962</v>
      </c>
      <c r="G154" s="129">
        <f t="shared" si="15"/>
        <v>82.878431773281562</v>
      </c>
      <c r="H154" s="63"/>
      <c r="I154" s="63"/>
      <c r="J154" s="63"/>
    </row>
    <row r="155" spans="1:10" x14ac:dyDescent="0.25">
      <c r="A155" s="66">
        <v>32</v>
      </c>
      <c r="B155" s="40" t="s">
        <v>34</v>
      </c>
      <c r="C155" s="72">
        <v>17911</v>
      </c>
      <c r="D155" s="72">
        <v>720</v>
      </c>
      <c r="E155" s="36">
        <v>576.6</v>
      </c>
      <c r="F155" s="129">
        <f t="shared" si="14"/>
        <v>3.219250739768857</v>
      </c>
      <c r="G155" s="129">
        <f t="shared" si="15"/>
        <v>80.083333333333343</v>
      </c>
      <c r="H155" s="63"/>
      <c r="I155" s="63"/>
      <c r="J155" s="63"/>
    </row>
    <row r="156" spans="1:10" x14ac:dyDescent="0.25">
      <c r="A156" s="66">
        <v>36</v>
      </c>
      <c r="B156" s="40" t="s">
        <v>94</v>
      </c>
      <c r="C156" s="72">
        <v>336815</v>
      </c>
      <c r="D156" s="72">
        <v>0</v>
      </c>
      <c r="E156" s="36">
        <v>0</v>
      </c>
      <c r="F156" s="129">
        <f t="shared" si="14"/>
        <v>0</v>
      </c>
      <c r="G156" s="129">
        <v>0</v>
      </c>
      <c r="H156" s="63"/>
      <c r="I156" s="63"/>
      <c r="J156" s="63"/>
    </row>
    <row r="157" spans="1:10" x14ac:dyDescent="0.25">
      <c r="A157" s="48">
        <v>42</v>
      </c>
      <c r="B157" s="38" t="s">
        <v>84</v>
      </c>
      <c r="C157" s="72">
        <v>17125</v>
      </c>
      <c r="D157" s="72">
        <v>111985</v>
      </c>
      <c r="E157" s="36">
        <v>0</v>
      </c>
      <c r="F157" s="129">
        <f t="shared" si="14"/>
        <v>0</v>
      </c>
      <c r="G157" s="129">
        <f t="shared" si="15"/>
        <v>0</v>
      </c>
      <c r="H157" s="63"/>
      <c r="I157" s="63"/>
      <c r="J157" s="63"/>
    </row>
    <row r="158" spans="1:10" x14ac:dyDescent="0.25">
      <c r="A158" s="48"/>
      <c r="B158" s="64" t="s">
        <v>89</v>
      </c>
      <c r="C158" s="77">
        <f>SUM(C159:C162)</f>
        <v>145704</v>
      </c>
      <c r="D158" s="77">
        <f>SUM(D159:D162)</f>
        <v>66218.289999999994</v>
      </c>
      <c r="E158" s="61">
        <f>SUM(E159:E162)</f>
        <v>102867.45000000001</v>
      </c>
      <c r="F158" s="127">
        <f t="shared" si="14"/>
        <v>70.600292373579322</v>
      </c>
      <c r="G158" s="127">
        <f t="shared" si="15"/>
        <v>155.34597767474821</v>
      </c>
      <c r="H158" s="63"/>
      <c r="I158" s="63"/>
      <c r="J158" s="63"/>
    </row>
    <row r="159" spans="1:10" x14ac:dyDescent="0.25">
      <c r="A159" s="48">
        <v>31</v>
      </c>
      <c r="B159" s="40" t="s">
        <v>33</v>
      </c>
      <c r="C159" s="72">
        <v>92640</v>
      </c>
      <c r="D159" s="72">
        <v>49095</v>
      </c>
      <c r="E159" s="36">
        <v>87201.38</v>
      </c>
      <c r="F159" s="129">
        <f t="shared" si="14"/>
        <v>94.129296200345422</v>
      </c>
      <c r="G159" s="129">
        <f t="shared" si="15"/>
        <v>177.61763927080153</v>
      </c>
      <c r="H159" s="63"/>
      <c r="I159" s="63"/>
      <c r="J159" s="63"/>
    </row>
    <row r="160" spans="1:10" x14ac:dyDescent="0.25">
      <c r="A160" s="48">
        <v>32</v>
      </c>
      <c r="B160" s="40" t="s">
        <v>34</v>
      </c>
      <c r="C160" s="72">
        <v>35389</v>
      </c>
      <c r="D160" s="72">
        <v>15985.21</v>
      </c>
      <c r="E160" s="36">
        <v>15666.07</v>
      </c>
      <c r="F160" s="129">
        <f t="shared" si="14"/>
        <v>44.268190680719997</v>
      </c>
      <c r="G160" s="129">
        <f t="shared" si="15"/>
        <v>98.003529512593204</v>
      </c>
      <c r="H160" s="63"/>
      <c r="I160" s="63"/>
      <c r="J160" s="63"/>
    </row>
    <row r="161" spans="1:10" x14ac:dyDescent="0.25">
      <c r="A161" s="48">
        <v>42</v>
      </c>
      <c r="B161" s="40" t="s">
        <v>84</v>
      </c>
      <c r="C161" s="72">
        <v>0</v>
      </c>
      <c r="D161" s="72">
        <v>1138.08</v>
      </c>
      <c r="E161" s="36">
        <v>0</v>
      </c>
      <c r="F161" s="129">
        <v>0</v>
      </c>
      <c r="G161" s="129">
        <f t="shared" si="15"/>
        <v>0</v>
      </c>
      <c r="H161" s="63"/>
      <c r="I161" s="63"/>
      <c r="J161" s="63"/>
    </row>
    <row r="162" spans="1:10" x14ac:dyDescent="0.25">
      <c r="A162" s="48">
        <v>45</v>
      </c>
      <c r="B162" s="38" t="s">
        <v>77</v>
      </c>
      <c r="C162" s="72">
        <v>17675</v>
      </c>
      <c r="D162" s="72">
        <v>0</v>
      </c>
      <c r="E162" s="36">
        <v>0</v>
      </c>
      <c r="F162" s="129">
        <f t="shared" si="14"/>
        <v>0</v>
      </c>
      <c r="G162" s="129">
        <v>0</v>
      </c>
      <c r="H162" s="63"/>
      <c r="I162" s="63"/>
      <c r="J162" s="63"/>
    </row>
    <row r="163" spans="1:10" x14ac:dyDescent="0.25">
      <c r="A163" s="79">
        <v>6</v>
      </c>
      <c r="B163" s="78" t="s">
        <v>96</v>
      </c>
      <c r="C163" s="68">
        <v>0</v>
      </c>
      <c r="D163" s="81">
        <f>D164+D167</f>
        <v>29550</v>
      </c>
      <c r="E163" s="81">
        <f>E164+E167</f>
        <v>30944.33</v>
      </c>
      <c r="F163" s="127">
        <v>0</v>
      </c>
      <c r="G163" s="127">
        <f t="shared" si="15"/>
        <v>104.71854483925551</v>
      </c>
      <c r="H163" s="63"/>
      <c r="I163" s="63"/>
      <c r="J163" s="63"/>
    </row>
    <row r="164" spans="1:10" x14ac:dyDescent="0.25">
      <c r="A164" s="79"/>
      <c r="B164" s="79" t="s">
        <v>98</v>
      </c>
      <c r="C164" s="68">
        <v>0</v>
      </c>
      <c r="D164" s="81">
        <f>SUM(D165:D166)</f>
        <v>2800</v>
      </c>
      <c r="E164" s="81">
        <f>SUM(E165:E166)</f>
        <v>4194.33</v>
      </c>
      <c r="F164" s="127">
        <v>0</v>
      </c>
      <c r="G164" s="127">
        <f t="shared" si="15"/>
        <v>149.79750000000001</v>
      </c>
      <c r="H164" s="63"/>
      <c r="I164" s="63"/>
      <c r="J164" s="63"/>
    </row>
    <row r="165" spans="1:10" x14ac:dyDescent="0.25">
      <c r="A165" s="65">
        <v>32</v>
      </c>
      <c r="B165" s="68" t="s">
        <v>34</v>
      </c>
      <c r="C165" s="68">
        <v>0</v>
      </c>
      <c r="D165" s="68">
        <v>600</v>
      </c>
      <c r="E165" s="68">
        <v>600</v>
      </c>
      <c r="F165" s="129">
        <v>0</v>
      </c>
      <c r="G165" s="129">
        <f t="shared" si="15"/>
        <v>100</v>
      </c>
      <c r="H165" s="63"/>
      <c r="I165" s="63"/>
      <c r="J165" s="63"/>
    </row>
    <row r="166" spans="1:10" x14ac:dyDescent="0.25">
      <c r="A166" s="65">
        <v>42</v>
      </c>
      <c r="B166" s="80" t="s">
        <v>84</v>
      </c>
      <c r="C166" s="68">
        <v>0</v>
      </c>
      <c r="D166" s="69">
        <v>2200</v>
      </c>
      <c r="E166" s="110">
        <v>3594.33</v>
      </c>
      <c r="F166" s="129">
        <v>0</v>
      </c>
      <c r="G166" s="129">
        <f t="shared" si="15"/>
        <v>163.37863636363636</v>
      </c>
      <c r="H166" s="63"/>
      <c r="I166" s="63"/>
      <c r="J166" s="63"/>
    </row>
    <row r="167" spans="1:10" x14ac:dyDescent="0.25">
      <c r="A167" s="65"/>
      <c r="B167" s="78" t="s">
        <v>99</v>
      </c>
      <c r="C167" s="78">
        <v>0</v>
      </c>
      <c r="D167" s="78">
        <f>SUM(D168)</f>
        <v>26750</v>
      </c>
      <c r="E167" s="81">
        <f>E168</f>
        <v>26750</v>
      </c>
      <c r="F167" s="127">
        <v>0</v>
      </c>
      <c r="G167" s="127">
        <f t="shared" si="15"/>
        <v>100</v>
      </c>
      <c r="H167" s="63"/>
      <c r="I167" s="63"/>
      <c r="J167" s="63"/>
    </row>
    <row r="168" spans="1:10" x14ac:dyDescent="0.25">
      <c r="A168" s="65">
        <v>42</v>
      </c>
      <c r="B168" s="68" t="s">
        <v>84</v>
      </c>
      <c r="C168" s="68">
        <v>0</v>
      </c>
      <c r="D168" s="69">
        <v>26750</v>
      </c>
      <c r="E168" s="110">
        <v>26750</v>
      </c>
      <c r="F168" s="129">
        <v>0</v>
      </c>
      <c r="G168" s="129">
        <f t="shared" si="15"/>
        <v>100</v>
      </c>
      <c r="H168" s="63"/>
      <c r="I168" s="63"/>
      <c r="J168" s="63"/>
    </row>
    <row r="169" spans="1:10" x14ac:dyDescent="0.25">
      <c r="G169" s="63"/>
      <c r="H169" s="63"/>
      <c r="I169" s="63"/>
      <c r="J169" s="63"/>
    </row>
    <row r="170" spans="1:10" ht="15.75" x14ac:dyDescent="0.25">
      <c r="B170" s="172" t="s">
        <v>42</v>
      </c>
      <c r="C170" s="172"/>
      <c r="D170" s="172"/>
      <c r="E170" s="172"/>
      <c r="G170" s="63"/>
      <c r="H170" s="63"/>
      <c r="I170" s="63"/>
      <c r="J170" s="63"/>
    </row>
    <row r="171" spans="1:10" ht="18.75" x14ac:dyDescent="0.25">
      <c r="B171" s="25"/>
      <c r="C171" s="25"/>
      <c r="D171" s="25"/>
      <c r="E171" s="25"/>
      <c r="G171" s="63"/>
      <c r="H171" s="63"/>
      <c r="I171" s="63"/>
      <c r="J171" s="63"/>
    </row>
    <row r="172" spans="1:10" ht="25.5" x14ac:dyDescent="0.25">
      <c r="A172" s="30" t="s">
        <v>39</v>
      </c>
      <c r="B172" s="31" t="s">
        <v>21</v>
      </c>
      <c r="C172" s="32" t="s">
        <v>72</v>
      </c>
      <c r="D172" s="32" t="s">
        <v>155</v>
      </c>
      <c r="E172" s="30" t="s">
        <v>147</v>
      </c>
      <c r="F172" s="128" t="s">
        <v>149</v>
      </c>
      <c r="G172" s="128" t="s">
        <v>150</v>
      </c>
    </row>
    <row r="173" spans="1:10" x14ac:dyDescent="0.25">
      <c r="A173" s="33">
        <v>1</v>
      </c>
      <c r="B173" s="33">
        <v>2</v>
      </c>
      <c r="C173" s="33">
        <v>3</v>
      </c>
      <c r="D173" s="33">
        <v>4</v>
      </c>
      <c r="E173" s="33">
        <v>5</v>
      </c>
      <c r="F173" s="135">
        <v>6</v>
      </c>
      <c r="G173" s="135">
        <v>7</v>
      </c>
    </row>
    <row r="174" spans="1:10" x14ac:dyDescent="0.25">
      <c r="A174" s="50"/>
      <c r="B174" s="35" t="s">
        <v>31</v>
      </c>
      <c r="C174" s="35"/>
      <c r="D174" s="35"/>
      <c r="E174" s="36"/>
      <c r="F174" s="55"/>
      <c r="G174" s="55"/>
    </row>
    <row r="175" spans="1:10" x14ac:dyDescent="0.25">
      <c r="A175" s="50" t="s">
        <v>43</v>
      </c>
      <c r="B175" s="35" t="s">
        <v>48</v>
      </c>
      <c r="C175" s="35"/>
      <c r="D175" s="35"/>
      <c r="E175" s="36"/>
      <c r="F175" s="55"/>
      <c r="G175" s="55"/>
    </row>
    <row r="176" spans="1:10" x14ac:dyDescent="0.25">
      <c r="A176" s="51" t="s">
        <v>44</v>
      </c>
      <c r="B176" s="37" t="s">
        <v>49</v>
      </c>
      <c r="C176" s="37"/>
      <c r="D176" s="37"/>
      <c r="E176" s="36"/>
      <c r="F176" s="55"/>
      <c r="G176" s="55"/>
    </row>
    <row r="177" spans="1:7" x14ac:dyDescent="0.25">
      <c r="A177" s="52" t="s">
        <v>45</v>
      </c>
      <c r="B177" s="38" t="s">
        <v>50</v>
      </c>
      <c r="C177" s="38"/>
      <c r="D177" s="38"/>
      <c r="E177" s="36"/>
      <c r="F177" s="55"/>
      <c r="G177" s="55"/>
    </row>
    <row r="178" spans="1:7" x14ac:dyDescent="0.25">
      <c r="A178" s="52" t="s">
        <v>28</v>
      </c>
      <c r="B178" s="42"/>
      <c r="C178" s="42"/>
      <c r="D178" s="42"/>
      <c r="E178" s="36"/>
      <c r="F178" s="55"/>
      <c r="G178" s="55"/>
    </row>
    <row r="179" spans="1:7" x14ac:dyDescent="0.25">
      <c r="A179" s="53" t="s">
        <v>47</v>
      </c>
      <c r="B179" s="35" t="s">
        <v>51</v>
      </c>
      <c r="C179" s="37"/>
      <c r="D179" s="37"/>
      <c r="E179" s="36"/>
      <c r="F179" s="55"/>
      <c r="G179" s="55"/>
    </row>
    <row r="180" spans="1:7" x14ac:dyDescent="0.25">
      <c r="A180" s="52" t="s">
        <v>46</v>
      </c>
      <c r="B180" s="40" t="s">
        <v>52</v>
      </c>
      <c r="C180" s="40"/>
      <c r="D180" s="40"/>
      <c r="E180" s="36"/>
      <c r="F180" s="55"/>
      <c r="G180" s="55"/>
    </row>
    <row r="181" spans="1:7" x14ac:dyDescent="0.25">
      <c r="A181" s="67" t="s">
        <v>90</v>
      </c>
      <c r="B181" s="64" t="s">
        <v>91</v>
      </c>
      <c r="C181" s="77">
        <f>SUM(C182)</f>
        <v>3070995</v>
      </c>
      <c r="D181" s="77">
        <f>SUM(D182)</f>
        <v>3911621.49</v>
      </c>
      <c r="E181" s="61">
        <f>SUM(E182)</f>
        <v>3931791</v>
      </c>
      <c r="F181" s="127">
        <f>E181/C181*100</f>
        <v>128.02987305417298</v>
      </c>
      <c r="G181" s="127">
        <f>E181/D181*100</f>
        <v>100.51563041187812</v>
      </c>
    </row>
    <row r="182" spans="1:7" x14ac:dyDescent="0.25">
      <c r="A182" s="52" t="s">
        <v>92</v>
      </c>
      <c r="B182" s="40" t="s">
        <v>93</v>
      </c>
      <c r="C182" s="72">
        <v>3070995</v>
      </c>
      <c r="D182" s="72">
        <v>3911621.49</v>
      </c>
      <c r="E182" s="36">
        <v>3931791</v>
      </c>
      <c r="F182" s="55"/>
      <c r="G182" s="55"/>
    </row>
    <row r="183" spans="1:7" x14ac:dyDescent="0.25">
      <c r="A183" s="52"/>
      <c r="B183" s="42"/>
      <c r="C183" s="42"/>
      <c r="D183" s="42"/>
      <c r="E183" s="36"/>
      <c r="F183" s="55"/>
      <c r="G183" s="55"/>
    </row>
    <row r="188" spans="1:7" x14ac:dyDescent="0.25">
      <c r="D188" s="63"/>
      <c r="E188" s="63"/>
    </row>
  </sheetData>
  <mergeCells count="4">
    <mergeCell ref="B170:E170"/>
    <mergeCell ref="A2:E2"/>
    <mergeCell ref="A4:E4"/>
    <mergeCell ref="A105:E105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103" max="6" man="1"/>
    <brk id="1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16" workbookViewId="0">
      <selection activeCell="E37" sqref="E37"/>
    </sheetView>
  </sheetViews>
  <sheetFormatPr defaultColWidth="8.85546875" defaultRowHeight="15" x14ac:dyDescent="0.25"/>
  <cols>
    <col min="1" max="1" width="7.85546875" style="26" bestFit="1" customWidth="1"/>
    <col min="2" max="2" width="44.7109375" style="26" customWidth="1"/>
    <col min="3" max="4" width="19.5703125" style="26" customWidth="1"/>
    <col min="5" max="6" width="19.42578125" style="26" customWidth="1"/>
    <col min="7" max="8" width="25.28515625" style="26" customWidth="1"/>
    <col min="9" max="16384" width="8.85546875" style="26"/>
  </cols>
  <sheetData>
    <row r="1" spans="1:8" ht="18.75" x14ac:dyDescent="0.25">
      <c r="A1" s="54"/>
      <c r="B1" s="25"/>
      <c r="C1" s="25"/>
      <c r="D1" s="25"/>
      <c r="E1" s="25"/>
      <c r="F1" s="25"/>
      <c r="G1" s="25"/>
      <c r="H1" s="25"/>
    </row>
    <row r="2" spans="1:8" ht="15.6" customHeight="1" x14ac:dyDescent="0.25">
      <c r="A2" s="172" t="s">
        <v>53</v>
      </c>
      <c r="B2" s="172"/>
      <c r="C2" s="172"/>
      <c r="D2" s="172"/>
      <c r="E2" s="172"/>
      <c r="F2" s="49"/>
      <c r="G2" s="28"/>
      <c r="H2" s="28"/>
    </row>
    <row r="3" spans="1:8" ht="18.75" x14ac:dyDescent="0.25">
      <c r="A3" s="25"/>
      <c r="B3" s="25"/>
      <c r="C3" s="25"/>
      <c r="D3" s="25"/>
      <c r="E3" s="25"/>
      <c r="F3" s="25"/>
      <c r="G3" s="27"/>
      <c r="H3" s="27"/>
    </row>
    <row r="4" spans="1:8" ht="15.6" customHeight="1" x14ac:dyDescent="0.25">
      <c r="A4" s="172" t="s">
        <v>54</v>
      </c>
      <c r="B4" s="172"/>
      <c r="C4" s="172"/>
      <c r="D4" s="172"/>
      <c r="E4" s="172"/>
      <c r="F4" s="49"/>
      <c r="G4" s="29"/>
      <c r="H4" s="29"/>
    </row>
    <row r="5" spans="1:8" ht="18.75" x14ac:dyDescent="0.25">
      <c r="A5" s="25"/>
      <c r="B5" s="25"/>
      <c r="C5" s="25"/>
      <c r="D5" s="25"/>
      <c r="E5" s="25"/>
      <c r="F5" s="25"/>
      <c r="G5" s="27"/>
      <c r="H5" s="27"/>
    </row>
    <row r="6" spans="1:8" ht="25.5" x14ac:dyDescent="0.25">
      <c r="A6" s="30" t="s">
        <v>39</v>
      </c>
      <c r="B6" s="31" t="s">
        <v>21</v>
      </c>
      <c r="C6" s="32" t="s">
        <v>72</v>
      </c>
      <c r="D6" s="32" t="s">
        <v>155</v>
      </c>
      <c r="E6" s="30" t="s">
        <v>147</v>
      </c>
      <c r="F6" s="128" t="s">
        <v>149</v>
      </c>
      <c r="G6" s="128" t="s">
        <v>150</v>
      </c>
    </row>
    <row r="7" spans="1:8" s="34" customFormat="1" ht="11.25" x14ac:dyDescent="0.2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124"/>
      <c r="G7" s="124"/>
    </row>
    <row r="8" spans="1:8" x14ac:dyDescent="0.25">
      <c r="A8" s="35">
        <v>8</v>
      </c>
      <c r="B8" s="35" t="s">
        <v>55</v>
      </c>
      <c r="C8" s="35"/>
      <c r="D8" s="35"/>
      <c r="E8" s="36"/>
      <c r="F8" s="55"/>
      <c r="G8" s="55"/>
    </row>
    <row r="9" spans="1:8" x14ac:dyDescent="0.25">
      <c r="A9" s="47">
        <v>84</v>
      </c>
      <c r="B9" s="37" t="s">
        <v>56</v>
      </c>
      <c r="C9" s="35"/>
      <c r="D9" s="35"/>
      <c r="E9" s="36"/>
      <c r="F9" s="55"/>
      <c r="G9" s="55"/>
    </row>
    <row r="10" spans="1:8" x14ac:dyDescent="0.25">
      <c r="A10" s="47" t="s">
        <v>28</v>
      </c>
      <c r="B10" s="41"/>
      <c r="C10" s="37"/>
      <c r="D10" s="37"/>
      <c r="E10" s="36"/>
      <c r="F10" s="55"/>
      <c r="G10" s="55"/>
    </row>
    <row r="11" spans="1:8" x14ac:dyDescent="0.25">
      <c r="A11" s="35">
        <v>5</v>
      </c>
      <c r="B11" s="44" t="s">
        <v>57</v>
      </c>
      <c r="C11" s="112">
        <f>SUM(C12)</f>
        <v>71554</v>
      </c>
      <c r="D11" s="112">
        <f t="shared" ref="D11:E11" si="0">SUM(D12)</f>
        <v>72000</v>
      </c>
      <c r="E11" s="112">
        <f t="shared" si="0"/>
        <v>71553.84</v>
      </c>
      <c r="F11" s="127">
        <f>E11/C11*100</f>
        <v>99.999776392654496</v>
      </c>
      <c r="G11" s="127">
        <f>E11/D11*100</f>
        <v>99.380333333333326</v>
      </c>
    </row>
    <row r="12" spans="1:8" x14ac:dyDescent="0.25">
      <c r="A12" s="47">
        <v>54</v>
      </c>
      <c r="B12" s="45" t="s">
        <v>58</v>
      </c>
      <c r="C12" s="70">
        <v>71554</v>
      </c>
      <c r="D12" s="70">
        <v>72000</v>
      </c>
      <c r="E12" s="36">
        <v>71553.84</v>
      </c>
      <c r="F12" s="55"/>
      <c r="G12" s="55"/>
    </row>
    <row r="13" spans="1:8" x14ac:dyDescent="0.25">
      <c r="A13" s="47" t="s">
        <v>28</v>
      </c>
      <c r="B13" s="44"/>
      <c r="C13" s="37"/>
      <c r="D13" s="37"/>
      <c r="E13" s="36"/>
      <c r="F13" s="55"/>
      <c r="G13" s="55"/>
    </row>
    <row r="16" spans="1:8" ht="15.75" x14ac:dyDescent="0.25">
      <c r="B16" s="172" t="s">
        <v>59</v>
      </c>
      <c r="C16" s="172"/>
      <c r="D16" s="172"/>
      <c r="E16" s="172"/>
    </row>
    <row r="17" spans="1:7" ht="18.75" x14ac:dyDescent="0.25">
      <c r="B17" s="25"/>
      <c r="C17" s="25"/>
      <c r="D17" s="25"/>
      <c r="E17" s="25"/>
    </row>
    <row r="18" spans="1:7" ht="25.5" x14ac:dyDescent="0.25">
      <c r="A18" s="30" t="s">
        <v>39</v>
      </c>
      <c r="B18" s="31" t="s">
        <v>21</v>
      </c>
      <c r="C18" s="32" t="s">
        <v>72</v>
      </c>
      <c r="D18" s="32" t="s">
        <v>155</v>
      </c>
      <c r="E18" s="30" t="s">
        <v>147</v>
      </c>
      <c r="F18" s="128" t="s">
        <v>149</v>
      </c>
      <c r="G18" s="128" t="s">
        <v>150</v>
      </c>
    </row>
    <row r="19" spans="1:7" ht="10.15" customHeight="1" x14ac:dyDescent="0.25">
      <c r="A19" s="33">
        <v>1</v>
      </c>
      <c r="B19" s="33">
        <v>2</v>
      </c>
      <c r="C19" s="33">
        <v>3</v>
      </c>
      <c r="D19" s="33">
        <v>4</v>
      </c>
      <c r="E19" s="33">
        <v>5</v>
      </c>
      <c r="F19" s="125"/>
      <c r="G19" s="125"/>
    </row>
    <row r="20" spans="1:7" x14ac:dyDescent="0.25">
      <c r="A20" s="35">
        <v>8</v>
      </c>
      <c r="B20" s="35" t="s">
        <v>65</v>
      </c>
      <c r="C20" s="35"/>
      <c r="D20" s="35"/>
      <c r="E20" s="36"/>
      <c r="F20" s="55"/>
      <c r="G20" s="55"/>
    </row>
    <row r="21" spans="1:7" x14ac:dyDescent="0.25">
      <c r="A21" s="47">
        <v>81</v>
      </c>
      <c r="B21" s="37" t="s">
        <v>66</v>
      </c>
      <c r="C21" s="37"/>
      <c r="D21" s="37"/>
      <c r="E21" s="36"/>
      <c r="F21" s="55"/>
      <c r="G21" s="55"/>
    </row>
    <row r="22" spans="1:7" x14ac:dyDescent="0.25">
      <c r="A22" s="60" t="s">
        <v>28</v>
      </c>
      <c r="B22" s="37"/>
      <c r="C22" s="55"/>
      <c r="D22" s="55"/>
      <c r="E22" s="55"/>
      <c r="F22" s="55"/>
      <c r="G22" s="55"/>
    </row>
    <row r="23" spans="1:7" x14ac:dyDescent="0.25">
      <c r="A23" s="55"/>
      <c r="B23" s="46"/>
      <c r="C23" s="55"/>
      <c r="D23" s="55"/>
      <c r="E23" s="55"/>
      <c r="F23" s="55"/>
      <c r="G23" s="55"/>
    </row>
    <row r="24" spans="1:7" x14ac:dyDescent="0.25">
      <c r="A24" s="55"/>
      <c r="B24" s="35" t="s">
        <v>60</v>
      </c>
      <c r="C24" s="55"/>
      <c r="D24" s="55"/>
      <c r="E24" s="55"/>
      <c r="F24" s="55"/>
      <c r="G24" s="55"/>
    </row>
    <row r="25" spans="1:7" x14ac:dyDescent="0.25">
      <c r="A25" s="35">
        <v>1</v>
      </c>
      <c r="B25" s="35" t="s">
        <v>40</v>
      </c>
      <c r="C25" s="112">
        <f>SUM(C27)</f>
        <v>71554</v>
      </c>
      <c r="D25" s="112">
        <f t="shared" ref="D25:E25" si="1">SUM(D27)</f>
        <v>72000</v>
      </c>
      <c r="E25" s="112">
        <f t="shared" si="1"/>
        <v>71553.84</v>
      </c>
      <c r="F25" s="127">
        <f>E25/C25*100</f>
        <v>99.999776392654496</v>
      </c>
      <c r="G25" s="127">
        <f>E25/D25*100</f>
        <v>99.380333333333326</v>
      </c>
    </row>
    <row r="26" spans="1:7" x14ac:dyDescent="0.25">
      <c r="A26" s="47">
        <v>11</v>
      </c>
      <c r="B26" s="37" t="s">
        <v>40</v>
      </c>
      <c r="C26" s="37"/>
      <c r="D26" s="37"/>
      <c r="E26" s="36"/>
      <c r="F26" s="55"/>
      <c r="G26" s="55"/>
    </row>
    <row r="27" spans="1:7" x14ac:dyDescent="0.25">
      <c r="A27" s="65">
        <v>54</v>
      </c>
      <c r="B27" s="45" t="s">
        <v>58</v>
      </c>
      <c r="C27" s="69">
        <v>71554</v>
      </c>
      <c r="D27" s="69">
        <v>72000</v>
      </c>
      <c r="E27" s="69">
        <v>71553.84</v>
      </c>
      <c r="F27" s="55"/>
      <c r="G27" s="55"/>
    </row>
    <row r="28" spans="1:7" x14ac:dyDescent="0.25">
      <c r="A28" s="35">
        <v>3</v>
      </c>
      <c r="B28" s="35" t="s">
        <v>63</v>
      </c>
      <c r="C28" s="35"/>
      <c r="D28" s="35"/>
      <c r="E28" s="36"/>
      <c r="F28" s="55"/>
      <c r="G28" s="55"/>
    </row>
    <row r="29" spans="1:7" x14ac:dyDescent="0.25">
      <c r="A29" s="47">
        <v>31</v>
      </c>
      <c r="B29" s="37" t="s">
        <v>41</v>
      </c>
      <c r="C29" s="37"/>
      <c r="D29" s="37"/>
      <c r="E29" s="36"/>
      <c r="F29" s="55"/>
      <c r="G29" s="55"/>
    </row>
    <row r="30" spans="1:7" x14ac:dyDescent="0.25">
      <c r="A30" s="35">
        <v>4</v>
      </c>
      <c r="B30" s="35" t="s">
        <v>64</v>
      </c>
      <c r="C30" s="35"/>
      <c r="D30" s="35"/>
      <c r="E30" s="36"/>
      <c r="F30" s="55"/>
      <c r="G30" s="55"/>
    </row>
    <row r="31" spans="1:7" x14ac:dyDescent="0.25">
      <c r="A31" s="47">
        <v>43</v>
      </c>
      <c r="B31" s="37" t="s">
        <v>62</v>
      </c>
      <c r="C31" s="37"/>
      <c r="D31" s="37"/>
      <c r="E31" s="36"/>
      <c r="F31" s="55"/>
      <c r="G31" s="55"/>
    </row>
    <row r="32" spans="1:7" x14ac:dyDescent="0.25">
      <c r="A32" s="35"/>
      <c r="B32" s="37"/>
      <c r="C32" s="37"/>
      <c r="D32" s="37"/>
      <c r="E32" s="36"/>
      <c r="F32" s="55"/>
      <c r="G32" s="55"/>
    </row>
    <row r="33" spans="1:7" x14ac:dyDescent="0.25">
      <c r="A33" s="47" t="s">
        <v>28</v>
      </c>
      <c r="B33" s="37"/>
      <c r="C33" s="37"/>
      <c r="D33" s="37"/>
      <c r="E33" s="36"/>
      <c r="F33" s="55"/>
      <c r="G33" s="55"/>
    </row>
  </sheetData>
  <mergeCells count="3">
    <mergeCell ref="B16:E16"/>
    <mergeCell ref="A2:E2"/>
    <mergeCell ref="A4:E4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D2F5-8F39-4B04-8C75-CF431861C901}">
  <dimension ref="A1:J117"/>
  <sheetViews>
    <sheetView workbookViewId="0">
      <selection activeCell="I118" sqref="I1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8" max="8" width="11.5703125" customWidth="1"/>
    <col min="9" max="9" width="13.140625" customWidth="1"/>
    <col min="10" max="10" width="11.7109375" bestFit="1" customWidth="1"/>
  </cols>
  <sheetData>
    <row r="1" spans="1:9" ht="42" customHeight="1" x14ac:dyDescent="0.25">
      <c r="A1" s="188"/>
      <c r="B1" s="188"/>
      <c r="C1" s="188"/>
      <c r="D1" s="188"/>
      <c r="E1" s="188"/>
      <c r="F1" s="188"/>
      <c r="G1" s="188"/>
    </row>
    <row r="2" spans="1:9" ht="18" x14ac:dyDescent="0.25">
      <c r="A2" s="82"/>
      <c r="B2" s="82"/>
      <c r="C2" s="82"/>
      <c r="D2" s="82"/>
      <c r="E2" s="82"/>
      <c r="F2" s="82"/>
      <c r="G2" s="82"/>
    </row>
    <row r="3" spans="1:9" ht="18" customHeight="1" x14ac:dyDescent="0.25">
      <c r="A3" s="188" t="s">
        <v>61</v>
      </c>
      <c r="B3" s="189"/>
      <c r="C3" s="189"/>
      <c r="D3" s="189"/>
      <c r="E3" s="189"/>
      <c r="F3" s="189"/>
      <c r="G3" s="189"/>
    </row>
    <row r="4" spans="1:9" ht="18" x14ac:dyDescent="0.25">
      <c r="A4" s="82"/>
      <c r="B4" s="82"/>
      <c r="C4" s="82"/>
      <c r="D4" s="82"/>
      <c r="E4" s="82"/>
      <c r="F4" s="82"/>
      <c r="G4" s="82"/>
    </row>
    <row r="5" spans="1:9" x14ac:dyDescent="0.25">
      <c r="A5" s="190" t="s">
        <v>100</v>
      </c>
      <c r="B5" s="191"/>
      <c r="C5" s="192"/>
      <c r="D5" s="83" t="s">
        <v>101</v>
      </c>
      <c r="E5" s="83" t="s">
        <v>137</v>
      </c>
      <c r="F5" s="84" t="s">
        <v>138</v>
      </c>
      <c r="G5" s="84" t="s">
        <v>148</v>
      </c>
      <c r="H5" s="142" t="s">
        <v>149</v>
      </c>
      <c r="I5" s="142" t="s">
        <v>150</v>
      </c>
    </row>
    <row r="6" spans="1:9" ht="25.5" x14ac:dyDescent="0.25">
      <c r="A6" s="193" t="s">
        <v>102</v>
      </c>
      <c r="B6" s="194"/>
      <c r="C6" s="195"/>
      <c r="D6" s="106" t="s">
        <v>103</v>
      </c>
      <c r="E6" s="107">
        <f>E7+E15+E23</f>
        <v>136448</v>
      </c>
      <c r="F6" s="107">
        <f>F7+F15+F23</f>
        <v>251431.4</v>
      </c>
      <c r="G6" s="107">
        <f>G7+G15+G23</f>
        <v>247642.08</v>
      </c>
      <c r="H6" s="145">
        <f>G6/E6*100</f>
        <v>181.49190900562851</v>
      </c>
      <c r="I6" s="145">
        <f>G6/F6*100</f>
        <v>98.492901045772314</v>
      </c>
    </row>
    <row r="7" spans="1:9" ht="25.5" x14ac:dyDescent="0.25">
      <c r="A7" s="196" t="s">
        <v>104</v>
      </c>
      <c r="B7" s="197"/>
      <c r="C7" s="198"/>
      <c r="D7" s="136" t="s">
        <v>105</v>
      </c>
      <c r="E7" s="137">
        <f>E8</f>
        <v>94568</v>
      </c>
      <c r="F7" s="137">
        <f>SUM(F8)</f>
        <v>225994.18</v>
      </c>
      <c r="G7" s="137">
        <f t="shared" ref="G7" si="0">SUM(G8)</f>
        <v>222204.86</v>
      </c>
      <c r="H7" s="146">
        <f t="shared" ref="H7:H70" si="1">G7/E7*100</f>
        <v>234.96834024194229</v>
      </c>
      <c r="I7" s="146">
        <f t="shared" ref="I7:I70" si="2">G7/F7*100</f>
        <v>98.323266554917481</v>
      </c>
    </row>
    <row r="8" spans="1:9" x14ac:dyDescent="0.25">
      <c r="A8" s="182" t="s">
        <v>106</v>
      </c>
      <c r="B8" s="183"/>
      <c r="C8" s="184"/>
      <c r="D8" s="90" t="s">
        <v>40</v>
      </c>
      <c r="E8" s="87">
        <f>E9+E13</f>
        <v>94568</v>
      </c>
      <c r="F8" s="87">
        <f>F9+F13</f>
        <v>225994.18</v>
      </c>
      <c r="G8" s="87">
        <f>G9+G13</f>
        <v>222204.86</v>
      </c>
      <c r="H8" s="141">
        <f t="shared" si="1"/>
        <v>234.96834024194229</v>
      </c>
      <c r="I8" s="141">
        <f t="shared" si="2"/>
        <v>98.323266554917481</v>
      </c>
    </row>
    <row r="9" spans="1:9" x14ac:dyDescent="0.25">
      <c r="A9" s="185">
        <v>3</v>
      </c>
      <c r="B9" s="186"/>
      <c r="C9" s="187"/>
      <c r="D9" s="86" t="s">
        <v>32</v>
      </c>
      <c r="E9" s="87">
        <f>SUM(E10:E12)</f>
        <v>23014</v>
      </c>
      <c r="F9" s="98">
        <f>SUM(F10:F12)</f>
        <v>153994.18</v>
      </c>
      <c r="G9" s="94">
        <f>SUM(G10:G12)</f>
        <v>150651.01999999999</v>
      </c>
      <c r="H9" s="141">
        <f t="shared" si="1"/>
        <v>654.6059789693229</v>
      </c>
      <c r="I9" s="141">
        <f t="shared" si="2"/>
        <v>97.829034837550353</v>
      </c>
    </row>
    <row r="10" spans="1:9" x14ac:dyDescent="0.25">
      <c r="A10" s="179">
        <v>31</v>
      </c>
      <c r="B10" s="180"/>
      <c r="C10" s="181"/>
      <c r="D10" s="93" t="s">
        <v>33</v>
      </c>
      <c r="E10" s="91">
        <v>0</v>
      </c>
      <c r="F10" s="94">
        <v>120491.18</v>
      </c>
      <c r="G10" s="94">
        <v>120491.18</v>
      </c>
      <c r="H10" s="141">
        <v>0</v>
      </c>
      <c r="I10" s="141">
        <f t="shared" si="2"/>
        <v>100</v>
      </c>
    </row>
    <row r="11" spans="1:9" x14ac:dyDescent="0.25">
      <c r="A11" s="179">
        <v>32</v>
      </c>
      <c r="B11" s="180"/>
      <c r="C11" s="181"/>
      <c r="D11" s="93" t="s">
        <v>34</v>
      </c>
      <c r="E11" s="91">
        <v>13760</v>
      </c>
      <c r="F11" s="94">
        <v>24203</v>
      </c>
      <c r="G11" s="94">
        <v>22690.36</v>
      </c>
      <c r="H11" s="141">
        <f t="shared" si="1"/>
        <v>164.90087209302325</v>
      </c>
      <c r="I11" s="141">
        <f t="shared" si="2"/>
        <v>93.750196256662406</v>
      </c>
    </row>
    <row r="12" spans="1:9" x14ac:dyDescent="0.25">
      <c r="A12" s="95">
        <v>34</v>
      </c>
      <c r="B12" s="96"/>
      <c r="C12" s="97"/>
      <c r="D12" s="93" t="s">
        <v>74</v>
      </c>
      <c r="E12" s="91">
        <v>9254</v>
      </c>
      <c r="F12" s="94">
        <v>9300</v>
      </c>
      <c r="G12" s="94">
        <v>7469.48</v>
      </c>
      <c r="H12" s="141">
        <f t="shared" si="1"/>
        <v>80.716230819105249</v>
      </c>
      <c r="I12" s="141">
        <f t="shared" si="2"/>
        <v>80.316989247311824</v>
      </c>
    </row>
    <row r="13" spans="1:9" ht="25.5" x14ac:dyDescent="0.25">
      <c r="A13" s="101">
        <v>5</v>
      </c>
      <c r="B13" s="102"/>
      <c r="C13" s="103"/>
      <c r="D13" s="86" t="s">
        <v>107</v>
      </c>
      <c r="E13" s="87">
        <f>SUM(E14)</f>
        <v>71554</v>
      </c>
      <c r="F13" s="98">
        <f>SUM(F14)</f>
        <v>72000</v>
      </c>
      <c r="G13" s="98">
        <f t="shared" ref="G13" si="3">SUM(G14)</f>
        <v>71553.84</v>
      </c>
      <c r="H13" s="141">
        <f t="shared" si="1"/>
        <v>99.999776392654496</v>
      </c>
      <c r="I13" s="141">
        <f t="shared" si="2"/>
        <v>99.380333333333326</v>
      </c>
    </row>
    <row r="14" spans="1:9" x14ac:dyDescent="0.25">
      <c r="A14" s="95">
        <v>54</v>
      </c>
      <c r="B14" s="96"/>
      <c r="C14" s="97"/>
      <c r="D14" s="93" t="s">
        <v>107</v>
      </c>
      <c r="E14" s="91">
        <v>71554</v>
      </c>
      <c r="F14" s="94">
        <v>72000</v>
      </c>
      <c r="G14" s="94">
        <v>71553.84</v>
      </c>
      <c r="H14" s="141">
        <f t="shared" si="1"/>
        <v>99.999776392654496</v>
      </c>
      <c r="I14" s="141">
        <f t="shared" si="2"/>
        <v>99.380333333333326</v>
      </c>
    </row>
    <row r="15" spans="1:9" x14ac:dyDescent="0.25">
      <c r="A15" s="196" t="s">
        <v>108</v>
      </c>
      <c r="B15" s="197"/>
      <c r="C15" s="198"/>
      <c r="D15" s="136" t="s">
        <v>109</v>
      </c>
      <c r="E15" s="137">
        <f>E16+E19</f>
        <v>23978</v>
      </c>
      <c r="F15" s="138">
        <f>F16+F19</f>
        <v>21989</v>
      </c>
      <c r="G15" s="138">
        <f t="shared" ref="G15" si="4">G16+G19</f>
        <v>21989</v>
      </c>
      <c r="H15" s="146">
        <f t="shared" si="1"/>
        <v>91.70489615480858</v>
      </c>
      <c r="I15" s="146">
        <f t="shared" si="2"/>
        <v>100</v>
      </c>
    </row>
    <row r="16" spans="1:9" x14ac:dyDescent="0.25">
      <c r="A16" s="173" t="s">
        <v>106</v>
      </c>
      <c r="B16" s="174"/>
      <c r="C16" s="175"/>
      <c r="D16" s="105" t="s">
        <v>40</v>
      </c>
      <c r="E16" s="87">
        <v>11989</v>
      </c>
      <c r="F16" s="98">
        <f>F17</f>
        <v>10000</v>
      </c>
      <c r="G16" s="98">
        <f>G17</f>
        <v>10000</v>
      </c>
      <c r="H16" s="141">
        <f t="shared" si="1"/>
        <v>83.409792309617146</v>
      </c>
      <c r="I16" s="141">
        <f t="shared" si="2"/>
        <v>100</v>
      </c>
    </row>
    <row r="17" spans="1:9" x14ac:dyDescent="0.25">
      <c r="A17" s="176">
        <v>3</v>
      </c>
      <c r="B17" s="177"/>
      <c r="C17" s="178"/>
      <c r="D17" s="93" t="s">
        <v>32</v>
      </c>
      <c r="E17" s="91">
        <v>11989</v>
      </c>
      <c r="F17" s="94">
        <f>SUM(F18)</f>
        <v>10000</v>
      </c>
      <c r="G17" s="94">
        <f t="shared" ref="G17" si="5">SUM(G18)</f>
        <v>10000</v>
      </c>
      <c r="H17" s="141">
        <f t="shared" si="1"/>
        <v>83.409792309617146</v>
      </c>
      <c r="I17" s="141">
        <f t="shared" si="2"/>
        <v>100</v>
      </c>
    </row>
    <row r="18" spans="1:9" x14ac:dyDescent="0.25">
      <c r="A18" s="179">
        <v>31</v>
      </c>
      <c r="B18" s="180"/>
      <c r="C18" s="181"/>
      <c r="D18" s="93" t="s">
        <v>33</v>
      </c>
      <c r="E18" s="91">
        <v>11989</v>
      </c>
      <c r="F18" s="94">
        <v>10000</v>
      </c>
      <c r="G18" s="94">
        <v>10000</v>
      </c>
      <c r="H18" s="141">
        <f t="shared" si="1"/>
        <v>83.409792309617146</v>
      </c>
      <c r="I18" s="141">
        <f t="shared" si="2"/>
        <v>100</v>
      </c>
    </row>
    <row r="19" spans="1:9" ht="15" customHeight="1" x14ac:dyDescent="0.25">
      <c r="A19" s="173" t="s">
        <v>110</v>
      </c>
      <c r="B19" s="174"/>
      <c r="C19" s="175"/>
      <c r="D19" s="105" t="s">
        <v>111</v>
      </c>
      <c r="E19" s="87">
        <v>11989</v>
      </c>
      <c r="F19" s="98">
        <v>11989</v>
      </c>
      <c r="G19" s="98">
        <v>11989</v>
      </c>
      <c r="H19" s="141">
        <f t="shared" si="1"/>
        <v>100</v>
      </c>
      <c r="I19" s="141">
        <f t="shared" si="2"/>
        <v>100</v>
      </c>
    </row>
    <row r="20" spans="1:9" ht="15" customHeight="1" x14ac:dyDescent="0.25">
      <c r="A20" s="176">
        <v>3</v>
      </c>
      <c r="B20" s="177"/>
      <c r="C20" s="178"/>
      <c r="D20" s="93" t="s">
        <v>32</v>
      </c>
      <c r="E20" s="91">
        <f>SUM(E21:E22)</f>
        <v>11989</v>
      </c>
      <c r="F20" s="91">
        <f>SUM(F21:F22)</f>
        <v>11989</v>
      </c>
      <c r="G20" s="87">
        <f>G21+G22</f>
        <v>11989</v>
      </c>
      <c r="H20" s="141">
        <f t="shared" si="1"/>
        <v>100</v>
      </c>
      <c r="I20" s="141">
        <f t="shared" si="2"/>
        <v>100</v>
      </c>
    </row>
    <row r="21" spans="1:9" x14ac:dyDescent="0.25">
      <c r="A21" s="95">
        <v>31</v>
      </c>
      <c r="B21" s="96"/>
      <c r="C21" s="97"/>
      <c r="D21" s="93" t="s">
        <v>32</v>
      </c>
      <c r="E21" s="91">
        <v>1040</v>
      </c>
      <c r="F21" s="91">
        <v>1040</v>
      </c>
      <c r="G21" s="91">
        <v>1040</v>
      </c>
      <c r="H21" s="141">
        <f t="shared" si="1"/>
        <v>100</v>
      </c>
      <c r="I21" s="141">
        <f t="shared" si="2"/>
        <v>100</v>
      </c>
    </row>
    <row r="22" spans="1:9" x14ac:dyDescent="0.25">
      <c r="A22" s="179">
        <v>32</v>
      </c>
      <c r="B22" s="180"/>
      <c r="C22" s="181"/>
      <c r="D22" s="93" t="s">
        <v>34</v>
      </c>
      <c r="E22" s="91">
        <v>10949</v>
      </c>
      <c r="F22" s="91">
        <v>10949</v>
      </c>
      <c r="G22" s="91">
        <v>10949</v>
      </c>
      <c r="H22" s="141">
        <f t="shared" si="1"/>
        <v>100</v>
      </c>
      <c r="I22" s="141">
        <f t="shared" si="2"/>
        <v>100</v>
      </c>
    </row>
    <row r="23" spans="1:9" ht="30.75" customHeight="1" x14ac:dyDescent="0.25">
      <c r="A23" s="196" t="s">
        <v>112</v>
      </c>
      <c r="B23" s="197"/>
      <c r="C23" s="198"/>
      <c r="D23" s="136" t="s">
        <v>113</v>
      </c>
      <c r="E23" s="137">
        <f>E24</f>
        <v>17902</v>
      </c>
      <c r="F23" s="137">
        <f>F25+F28</f>
        <v>3448.22</v>
      </c>
      <c r="G23" s="137">
        <f>G25+G28</f>
        <v>3448.22</v>
      </c>
      <c r="H23" s="146">
        <f t="shared" si="1"/>
        <v>19.261646743380627</v>
      </c>
      <c r="I23" s="146">
        <f t="shared" si="2"/>
        <v>100</v>
      </c>
    </row>
    <row r="24" spans="1:9" ht="15" customHeight="1" x14ac:dyDescent="0.25">
      <c r="A24" s="173" t="s">
        <v>106</v>
      </c>
      <c r="B24" s="174"/>
      <c r="C24" s="175"/>
      <c r="D24" s="90" t="s">
        <v>40</v>
      </c>
      <c r="E24" s="91">
        <f>E25+E28</f>
        <v>17902</v>
      </c>
      <c r="F24" s="91">
        <f>F25+F28</f>
        <v>3448.22</v>
      </c>
      <c r="G24" s="91">
        <f>G25+G28</f>
        <v>3448.22</v>
      </c>
      <c r="H24" s="141">
        <f t="shared" si="1"/>
        <v>19.261646743380627</v>
      </c>
      <c r="I24" s="141">
        <f t="shared" si="2"/>
        <v>100</v>
      </c>
    </row>
    <row r="25" spans="1:9" x14ac:dyDescent="0.25">
      <c r="A25" s="85">
        <v>3</v>
      </c>
      <c r="B25" s="102"/>
      <c r="C25" s="103"/>
      <c r="D25" s="86" t="s">
        <v>32</v>
      </c>
      <c r="E25" s="87">
        <f>SUM(E26:E27)</f>
        <v>17299</v>
      </c>
      <c r="F25" s="87">
        <f>SUM(F26:F27)</f>
        <v>3448.22</v>
      </c>
      <c r="G25" s="87">
        <f>SUM(G26:G27)</f>
        <v>3448.22</v>
      </c>
      <c r="H25" s="141">
        <f t="shared" si="1"/>
        <v>19.933059714434361</v>
      </c>
      <c r="I25" s="141">
        <f t="shared" si="2"/>
        <v>100</v>
      </c>
    </row>
    <row r="26" spans="1:9" x14ac:dyDescent="0.25">
      <c r="A26" s="95">
        <v>31</v>
      </c>
      <c r="B26" s="96"/>
      <c r="C26" s="97"/>
      <c r="D26" s="93" t="s">
        <v>32</v>
      </c>
      <c r="E26" s="91">
        <v>14300</v>
      </c>
      <c r="F26" s="91">
        <v>3384.58</v>
      </c>
      <c r="G26" s="91">
        <v>3384.58</v>
      </c>
      <c r="H26" s="141">
        <f t="shared" si="1"/>
        <v>23.668391608391609</v>
      </c>
      <c r="I26" s="141">
        <f t="shared" si="2"/>
        <v>100</v>
      </c>
    </row>
    <row r="27" spans="1:9" x14ac:dyDescent="0.25">
      <c r="A27" s="179">
        <v>32</v>
      </c>
      <c r="B27" s="180"/>
      <c r="C27" s="181"/>
      <c r="D27" s="93" t="s">
        <v>34</v>
      </c>
      <c r="E27" s="91">
        <v>2999</v>
      </c>
      <c r="F27" s="91">
        <v>63.64</v>
      </c>
      <c r="G27" s="91">
        <v>63.64</v>
      </c>
      <c r="H27" s="141">
        <f t="shared" si="1"/>
        <v>2.1220406802267422</v>
      </c>
      <c r="I27" s="141">
        <f t="shared" si="2"/>
        <v>100</v>
      </c>
    </row>
    <row r="28" spans="1:9" ht="25.5" x14ac:dyDescent="0.25">
      <c r="A28" s="185">
        <v>4</v>
      </c>
      <c r="B28" s="186"/>
      <c r="C28" s="187"/>
      <c r="D28" s="86" t="s">
        <v>139</v>
      </c>
      <c r="E28" s="87">
        <f>SUM(E29)</f>
        <v>603</v>
      </c>
      <c r="F28" s="87">
        <v>0</v>
      </c>
      <c r="G28" s="87">
        <v>0</v>
      </c>
      <c r="H28" s="141">
        <f t="shared" si="1"/>
        <v>0</v>
      </c>
      <c r="I28" s="141">
        <v>0</v>
      </c>
    </row>
    <row r="29" spans="1:9" x14ac:dyDescent="0.25">
      <c r="A29" s="92">
        <v>42</v>
      </c>
      <c r="B29" s="96"/>
      <c r="C29" s="97"/>
      <c r="D29" s="93" t="s">
        <v>139</v>
      </c>
      <c r="E29" s="91">
        <v>603</v>
      </c>
      <c r="F29" s="91">
        <v>0</v>
      </c>
      <c r="G29" s="91">
        <v>0</v>
      </c>
      <c r="H29" s="141">
        <f t="shared" si="1"/>
        <v>0</v>
      </c>
      <c r="I29" s="141">
        <v>0</v>
      </c>
    </row>
    <row r="30" spans="1:9" ht="25.5" x14ac:dyDescent="0.25">
      <c r="A30" s="193" t="s">
        <v>114</v>
      </c>
      <c r="B30" s="194"/>
      <c r="C30" s="195"/>
      <c r="D30" s="106" t="s">
        <v>115</v>
      </c>
      <c r="E30" s="107">
        <f>E31</f>
        <v>642074</v>
      </c>
      <c r="F30" s="108">
        <f>F31+F36</f>
        <v>674177</v>
      </c>
      <c r="G30" s="108">
        <f t="shared" ref="G30" si="6">G31+G36</f>
        <v>674166.61</v>
      </c>
      <c r="H30" s="143">
        <f t="shared" si="1"/>
        <v>104.99827278475689</v>
      </c>
      <c r="I30" s="143">
        <f t="shared" si="2"/>
        <v>99.998458861693578</v>
      </c>
    </row>
    <row r="31" spans="1:9" ht="25.5" x14ac:dyDescent="0.25">
      <c r="A31" s="196" t="s">
        <v>116</v>
      </c>
      <c r="B31" s="197"/>
      <c r="C31" s="198"/>
      <c r="D31" s="136" t="s">
        <v>117</v>
      </c>
      <c r="E31" s="137">
        <f>E33+E41</f>
        <v>642074</v>
      </c>
      <c r="F31" s="139">
        <f>F32</f>
        <v>622553</v>
      </c>
      <c r="G31" s="139">
        <f>SUM(G32)</f>
        <v>622552.91</v>
      </c>
      <c r="H31" s="144">
        <f t="shared" si="1"/>
        <v>96.959682217314523</v>
      </c>
      <c r="I31" s="144">
        <f t="shared" si="2"/>
        <v>99.999985543399532</v>
      </c>
    </row>
    <row r="32" spans="1:9" x14ac:dyDescent="0.25">
      <c r="A32" s="182" t="s">
        <v>118</v>
      </c>
      <c r="B32" s="183"/>
      <c r="C32" s="184"/>
      <c r="D32" s="90" t="s">
        <v>119</v>
      </c>
      <c r="E32" s="91">
        <f>SUM(E33)</f>
        <v>564625</v>
      </c>
      <c r="F32" s="94">
        <f>F33</f>
        <v>622553</v>
      </c>
      <c r="G32" s="94">
        <f>SUM(G33)</f>
        <v>622552.91</v>
      </c>
      <c r="H32" s="141">
        <f t="shared" si="1"/>
        <v>110.2595368607483</v>
      </c>
      <c r="I32" s="141">
        <f t="shared" si="2"/>
        <v>99.999985543399532</v>
      </c>
    </row>
    <row r="33" spans="1:9" x14ac:dyDescent="0.25">
      <c r="A33" s="185">
        <v>3</v>
      </c>
      <c r="B33" s="186"/>
      <c r="C33" s="187"/>
      <c r="D33" s="86" t="s">
        <v>32</v>
      </c>
      <c r="E33" s="87">
        <f>SUM(E34:E35)</f>
        <v>564625</v>
      </c>
      <c r="F33" s="94">
        <f>SUM(F34:F35)</f>
        <v>622553</v>
      </c>
      <c r="G33" s="94">
        <f>SUM(G34:G35)</f>
        <v>622552.91</v>
      </c>
      <c r="H33" s="141">
        <f t="shared" si="1"/>
        <v>110.2595368607483</v>
      </c>
      <c r="I33" s="141">
        <f t="shared" si="2"/>
        <v>99.999985543399532</v>
      </c>
    </row>
    <row r="34" spans="1:9" x14ac:dyDescent="0.25">
      <c r="A34" s="179">
        <v>31</v>
      </c>
      <c r="B34" s="180"/>
      <c r="C34" s="181"/>
      <c r="D34" s="93" t="s">
        <v>33</v>
      </c>
      <c r="E34" s="91">
        <v>551831</v>
      </c>
      <c r="F34" s="94">
        <v>602645</v>
      </c>
      <c r="G34" s="94">
        <v>602645</v>
      </c>
      <c r="H34" s="141">
        <f t="shared" si="1"/>
        <v>109.20825397630796</v>
      </c>
      <c r="I34" s="141">
        <f t="shared" si="2"/>
        <v>100</v>
      </c>
    </row>
    <row r="35" spans="1:9" x14ac:dyDescent="0.25">
      <c r="A35" s="179">
        <v>32</v>
      </c>
      <c r="B35" s="180"/>
      <c r="C35" s="181"/>
      <c r="D35" s="93" t="s">
        <v>34</v>
      </c>
      <c r="E35" s="91">
        <v>12794</v>
      </c>
      <c r="F35" s="94">
        <v>19908</v>
      </c>
      <c r="G35" s="94">
        <v>19907.91</v>
      </c>
      <c r="H35" s="141">
        <f t="shared" si="1"/>
        <v>155.60348600906676</v>
      </c>
      <c r="I35" s="141">
        <f t="shared" si="2"/>
        <v>99.999547920433997</v>
      </c>
    </row>
    <row r="36" spans="1:9" ht="31.5" customHeight="1" x14ac:dyDescent="0.25">
      <c r="A36" s="196" t="s">
        <v>120</v>
      </c>
      <c r="B36" s="197"/>
      <c r="C36" s="198"/>
      <c r="D36" s="136" t="s">
        <v>121</v>
      </c>
      <c r="E36" s="137">
        <f>E37</f>
        <v>77449</v>
      </c>
      <c r="F36" s="138">
        <f>F37</f>
        <v>51624</v>
      </c>
      <c r="G36" s="138">
        <f>G37</f>
        <v>51613.700000000004</v>
      </c>
      <c r="H36" s="144">
        <f t="shared" si="1"/>
        <v>66.64217743289133</v>
      </c>
      <c r="I36" s="144">
        <f t="shared" si="2"/>
        <v>99.980048039671473</v>
      </c>
    </row>
    <row r="37" spans="1:9" ht="15" customHeight="1" x14ac:dyDescent="0.25">
      <c r="A37" s="182" t="s">
        <v>118</v>
      </c>
      <c r="B37" s="183"/>
      <c r="C37" s="184"/>
      <c r="D37" s="90" t="s">
        <v>119</v>
      </c>
      <c r="E37" s="91">
        <f>E41</f>
        <v>77449</v>
      </c>
      <c r="F37" s="98">
        <f>F41</f>
        <v>51624</v>
      </c>
      <c r="G37" s="98">
        <f>G41</f>
        <v>51613.700000000004</v>
      </c>
      <c r="H37" s="141">
        <f t="shared" si="1"/>
        <v>66.64217743289133</v>
      </c>
      <c r="I37" s="141">
        <f t="shared" si="2"/>
        <v>99.980048039671473</v>
      </c>
    </row>
    <row r="38" spans="1:9" hidden="1" x14ac:dyDescent="0.25">
      <c r="A38" s="176"/>
      <c r="B38" s="177"/>
      <c r="C38" s="178"/>
      <c r="D38" s="93"/>
      <c r="E38" s="91"/>
      <c r="F38" s="94"/>
      <c r="G38" s="94"/>
      <c r="H38" s="141" t="e">
        <f t="shared" si="1"/>
        <v>#DIV/0!</v>
      </c>
      <c r="I38" s="141" t="e">
        <f t="shared" si="2"/>
        <v>#DIV/0!</v>
      </c>
    </row>
    <row r="39" spans="1:9" hidden="1" x14ac:dyDescent="0.25">
      <c r="A39" s="179"/>
      <c r="B39" s="180"/>
      <c r="C39" s="181"/>
      <c r="D39" s="93"/>
      <c r="E39" s="91"/>
      <c r="F39" s="94"/>
      <c r="G39" s="94"/>
      <c r="H39" s="141" t="e">
        <f t="shared" si="1"/>
        <v>#DIV/0!</v>
      </c>
      <c r="I39" s="141" t="e">
        <f t="shared" si="2"/>
        <v>#DIV/0!</v>
      </c>
    </row>
    <row r="40" spans="1:9" ht="15" hidden="1" customHeight="1" x14ac:dyDescent="0.25">
      <c r="A40" s="182"/>
      <c r="B40" s="183"/>
      <c r="C40" s="184"/>
      <c r="D40" s="90"/>
      <c r="E40" s="91"/>
      <c r="F40" s="94"/>
      <c r="G40" s="94"/>
      <c r="H40" s="141" t="e">
        <f t="shared" si="1"/>
        <v>#DIV/0!</v>
      </c>
      <c r="I40" s="141" t="e">
        <f t="shared" si="2"/>
        <v>#DIV/0!</v>
      </c>
    </row>
    <row r="41" spans="1:9" ht="25.5" x14ac:dyDescent="0.25">
      <c r="A41" s="185">
        <v>4</v>
      </c>
      <c r="B41" s="186"/>
      <c r="C41" s="187"/>
      <c r="D41" s="86" t="s">
        <v>35</v>
      </c>
      <c r="E41" s="87">
        <f>SUM(E42:E43)</f>
        <v>77449</v>
      </c>
      <c r="F41" s="94">
        <f>SUM(F42:F43)</f>
        <v>51624</v>
      </c>
      <c r="G41" s="94">
        <f t="shared" ref="G41" si="7">SUM(G42:G43)</f>
        <v>51613.700000000004</v>
      </c>
      <c r="H41" s="141">
        <f t="shared" si="1"/>
        <v>66.64217743289133</v>
      </c>
      <c r="I41" s="141">
        <f t="shared" si="2"/>
        <v>99.980048039671473</v>
      </c>
    </row>
    <row r="42" spans="1:9" ht="25.5" x14ac:dyDescent="0.25">
      <c r="A42" s="179">
        <v>42</v>
      </c>
      <c r="B42" s="180"/>
      <c r="C42" s="181"/>
      <c r="D42" s="93" t="s">
        <v>76</v>
      </c>
      <c r="E42" s="91">
        <v>55446</v>
      </c>
      <c r="F42" s="94">
        <v>47957</v>
      </c>
      <c r="G42" s="94">
        <v>47947.23</v>
      </c>
      <c r="H42" s="141">
        <f t="shared" si="1"/>
        <v>86.475543772319014</v>
      </c>
      <c r="I42" s="141">
        <f t="shared" si="2"/>
        <v>99.979627583043154</v>
      </c>
    </row>
    <row r="43" spans="1:9" ht="27.75" customHeight="1" x14ac:dyDescent="0.25">
      <c r="A43" s="179">
        <v>45</v>
      </c>
      <c r="B43" s="180"/>
      <c r="C43" s="181"/>
      <c r="D43" s="93" t="s">
        <v>77</v>
      </c>
      <c r="E43" s="91">
        <v>22003</v>
      </c>
      <c r="F43" s="94">
        <v>3667</v>
      </c>
      <c r="G43" s="94">
        <v>3666.47</v>
      </c>
      <c r="H43" s="141">
        <f t="shared" si="1"/>
        <v>16.663500431759303</v>
      </c>
      <c r="I43" s="141">
        <f t="shared" si="2"/>
        <v>99.985546768475587</v>
      </c>
    </row>
    <row r="44" spans="1:9" ht="28.5" customHeight="1" x14ac:dyDescent="0.25">
      <c r="A44" s="193" t="s">
        <v>122</v>
      </c>
      <c r="B44" s="194"/>
      <c r="C44" s="195"/>
      <c r="D44" s="106" t="s">
        <v>123</v>
      </c>
      <c r="E44" s="107">
        <f>E45+E81+E86</f>
        <v>1503058</v>
      </c>
      <c r="F44" s="107">
        <f>F45+F110</f>
        <v>3058013.09</v>
      </c>
      <c r="G44" s="107">
        <f>G45+G110</f>
        <v>3081535.7899999996</v>
      </c>
      <c r="H44" s="143">
        <f t="shared" si="1"/>
        <v>205.01775646714893</v>
      </c>
      <c r="I44" s="143">
        <f t="shared" si="2"/>
        <v>100.76921515074351</v>
      </c>
    </row>
    <row r="45" spans="1:9" x14ac:dyDescent="0.25">
      <c r="A45" s="196" t="s">
        <v>124</v>
      </c>
      <c r="B45" s="197"/>
      <c r="C45" s="198"/>
      <c r="D45" s="136" t="s">
        <v>125</v>
      </c>
      <c r="E45" s="137">
        <f>E58+E62+E75</f>
        <v>1111420</v>
      </c>
      <c r="F45" s="137">
        <f>F46+F52+F58+F62+F75+F95+F102+F107</f>
        <v>3008013.09</v>
      </c>
      <c r="G45" s="137">
        <f>G46+G52+G58+G62+G75+G95+G102+G107</f>
        <v>2993358.8399999994</v>
      </c>
      <c r="H45" s="144">
        <f t="shared" si="1"/>
        <v>269.3274225765237</v>
      </c>
      <c r="I45" s="144">
        <f t="shared" si="2"/>
        <v>99.512826255686264</v>
      </c>
    </row>
    <row r="46" spans="1:9" ht="15" customHeight="1" x14ac:dyDescent="0.25">
      <c r="A46" s="173" t="s">
        <v>106</v>
      </c>
      <c r="B46" s="174"/>
      <c r="C46" s="175"/>
      <c r="D46" s="105" t="s">
        <v>40</v>
      </c>
      <c r="E46" s="87"/>
      <c r="F46" s="87">
        <f>F47+F49</f>
        <v>111985</v>
      </c>
      <c r="G46" s="87">
        <f>G47+G49</f>
        <v>0</v>
      </c>
      <c r="H46" s="141">
        <v>0</v>
      </c>
      <c r="I46" s="141">
        <f t="shared" si="2"/>
        <v>0</v>
      </c>
    </row>
    <row r="47" spans="1:9" ht="15" customHeight="1" x14ac:dyDescent="0.25">
      <c r="A47" s="88">
        <v>3</v>
      </c>
      <c r="B47" s="89"/>
      <c r="C47" s="90"/>
      <c r="D47" s="93" t="s">
        <v>32</v>
      </c>
      <c r="E47" s="87"/>
      <c r="F47" s="87">
        <f>SUM(F48)</f>
        <v>0</v>
      </c>
      <c r="G47" s="87">
        <f>SUM(G48)</f>
        <v>0</v>
      </c>
      <c r="H47" s="141">
        <v>0</v>
      </c>
      <c r="I47" s="141">
        <v>0</v>
      </c>
    </row>
    <row r="48" spans="1:9" ht="15" customHeight="1" x14ac:dyDescent="0.25">
      <c r="A48" s="88">
        <v>31</v>
      </c>
      <c r="B48" s="89"/>
      <c r="C48" s="90"/>
      <c r="D48" s="93" t="s">
        <v>33</v>
      </c>
      <c r="E48" s="91">
        <v>112000</v>
      </c>
      <c r="F48" s="91">
        <v>0</v>
      </c>
      <c r="G48" s="91">
        <v>0</v>
      </c>
      <c r="H48" s="141">
        <f t="shared" si="1"/>
        <v>0</v>
      </c>
      <c r="I48" s="141">
        <v>0</v>
      </c>
    </row>
    <row r="49" spans="1:9" ht="15" customHeight="1" x14ac:dyDescent="0.25">
      <c r="A49" s="88">
        <v>4</v>
      </c>
      <c r="B49" s="104"/>
      <c r="C49" s="93"/>
      <c r="D49" s="86" t="s">
        <v>140</v>
      </c>
      <c r="E49" s="87">
        <f>SUM(E50:E51)</f>
        <v>227666</v>
      </c>
      <c r="F49" s="91">
        <f>F50</f>
        <v>111985</v>
      </c>
      <c r="G49" s="91">
        <f>G50</f>
        <v>0</v>
      </c>
      <c r="H49" s="141">
        <f t="shared" si="1"/>
        <v>0</v>
      </c>
      <c r="I49" s="141">
        <f t="shared" si="2"/>
        <v>0</v>
      </c>
    </row>
    <row r="50" spans="1:9" ht="30" customHeight="1" x14ac:dyDescent="0.25">
      <c r="A50" s="88">
        <v>42</v>
      </c>
      <c r="B50" s="99"/>
      <c r="C50" s="90"/>
      <c r="D50" s="93" t="s">
        <v>35</v>
      </c>
      <c r="E50" s="91">
        <v>21438</v>
      </c>
      <c r="F50" s="91">
        <v>111985</v>
      </c>
      <c r="G50" s="91">
        <v>0</v>
      </c>
      <c r="H50" s="141">
        <f t="shared" si="1"/>
        <v>0</v>
      </c>
      <c r="I50" s="141">
        <f t="shared" si="2"/>
        <v>0</v>
      </c>
    </row>
    <row r="51" spans="1:9" ht="26.25" customHeight="1" x14ac:dyDescent="0.25">
      <c r="A51" s="88">
        <v>45</v>
      </c>
      <c r="B51" s="89"/>
      <c r="C51" s="90"/>
      <c r="D51" s="93" t="s">
        <v>76</v>
      </c>
      <c r="E51" s="91">
        <v>206228</v>
      </c>
      <c r="F51" s="91">
        <v>0</v>
      </c>
      <c r="G51" s="87"/>
      <c r="H51" s="141">
        <f t="shared" si="1"/>
        <v>0</v>
      </c>
      <c r="I51" s="141">
        <v>0</v>
      </c>
    </row>
    <row r="52" spans="1:9" ht="24" customHeight="1" x14ac:dyDescent="0.25">
      <c r="A52" s="173" t="s">
        <v>118</v>
      </c>
      <c r="B52" s="174"/>
      <c r="C52" s="175"/>
      <c r="D52" s="105" t="s">
        <v>82</v>
      </c>
      <c r="E52" s="87"/>
      <c r="F52" s="87">
        <f>F53+F55</f>
        <v>227100</v>
      </c>
      <c r="G52" s="87">
        <f>G53+G55</f>
        <v>227100</v>
      </c>
      <c r="H52" s="141">
        <v>0</v>
      </c>
      <c r="I52" s="141">
        <f t="shared" si="2"/>
        <v>100</v>
      </c>
    </row>
    <row r="53" spans="1:9" ht="19.5" customHeight="1" x14ac:dyDescent="0.25">
      <c r="A53" s="88">
        <v>3</v>
      </c>
      <c r="B53" s="89"/>
      <c r="C53" s="90"/>
      <c r="D53" s="93" t="s">
        <v>32</v>
      </c>
      <c r="E53" s="87"/>
      <c r="F53" s="87">
        <f>SUM(F54)</f>
        <v>227100</v>
      </c>
      <c r="G53" s="91">
        <f>SUM(G54)</f>
        <v>227100</v>
      </c>
      <c r="H53" s="141">
        <v>0</v>
      </c>
      <c r="I53" s="141">
        <f t="shared" si="2"/>
        <v>100</v>
      </c>
    </row>
    <row r="54" spans="1:9" ht="20.25" customHeight="1" x14ac:dyDescent="0.25">
      <c r="A54" s="88">
        <v>31</v>
      </c>
      <c r="B54" s="89"/>
      <c r="C54" s="90"/>
      <c r="D54" s="93" t="s">
        <v>33</v>
      </c>
      <c r="E54" s="91">
        <v>0</v>
      </c>
      <c r="F54" s="91">
        <v>227100</v>
      </c>
      <c r="G54" s="91">
        <v>227100</v>
      </c>
      <c r="H54" s="141">
        <v>0</v>
      </c>
      <c r="I54" s="141">
        <f t="shared" si="2"/>
        <v>100</v>
      </c>
    </row>
    <row r="55" spans="1:9" ht="21.75" customHeight="1" x14ac:dyDescent="0.25">
      <c r="A55" s="88">
        <v>4</v>
      </c>
      <c r="B55" s="104"/>
      <c r="C55" s="93"/>
      <c r="D55" s="86" t="s">
        <v>140</v>
      </c>
      <c r="E55" s="87">
        <f>SUM(E56:E57)</f>
        <v>227666</v>
      </c>
      <c r="F55" s="91">
        <f>F56</f>
        <v>0</v>
      </c>
      <c r="G55" s="91">
        <f>SUM(G56)</f>
        <v>0</v>
      </c>
      <c r="H55" s="141">
        <f t="shared" si="1"/>
        <v>0</v>
      </c>
      <c r="I55" s="141">
        <v>0</v>
      </c>
    </row>
    <row r="56" spans="1:9" ht="27" customHeight="1" x14ac:dyDescent="0.25">
      <c r="A56" s="88">
        <v>42</v>
      </c>
      <c r="B56" s="99"/>
      <c r="C56" s="90"/>
      <c r="D56" s="93" t="s">
        <v>35</v>
      </c>
      <c r="E56" s="91">
        <v>21438</v>
      </c>
      <c r="F56" s="91"/>
      <c r="G56" s="91">
        <v>0</v>
      </c>
      <c r="H56" s="141">
        <f t="shared" si="1"/>
        <v>0</v>
      </c>
      <c r="I56" s="141">
        <v>0</v>
      </c>
    </row>
    <row r="57" spans="1:9" ht="29.25" customHeight="1" x14ac:dyDescent="0.25">
      <c r="A57" s="88">
        <v>45</v>
      </c>
      <c r="B57" s="89"/>
      <c r="C57" s="90"/>
      <c r="D57" s="93" t="s">
        <v>76</v>
      </c>
      <c r="E57" s="91">
        <v>206228</v>
      </c>
      <c r="F57" s="91">
        <v>0</v>
      </c>
      <c r="G57" s="91">
        <v>0</v>
      </c>
      <c r="H57" s="141">
        <f t="shared" si="1"/>
        <v>0</v>
      </c>
      <c r="I57" s="141">
        <v>0</v>
      </c>
    </row>
    <row r="58" spans="1:9" x14ac:dyDescent="0.25">
      <c r="A58" s="173" t="s">
        <v>126</v>
      </c>
      <c r="B58" s="174"/>
      <c r="C58" s="175"/>
      <c r="D58" s="105" t="s">
        <v>127</v>
      </c>
      <c r="E58" s="87">
        <v>24302</v>
      </c>
      <c r="F58" s="98">
        <f>F59</f>
        <v>43872</v>
      </c>
      <c r="G58" s="98">
        <f>G59</f>
        <v>45232.76</v>
      </c>
      <c r="H58" s="141">
        <f t="shared" si="1"/>
        <v>186.12772611307713</v>
      </c>
      <c r="I58" s="141">
        <f t="shared" si="2"/>
        <v>103.10165937272065</v>
      </c>
    </row>
    <row r="59" spans="1:9" x14ac:dyDescent="0.25">
      <c r="A59" s="176">
        <v>3</v>
      </c>
      <c r="B59" s="177"/>
      <c r="C59" s="178"/>
      <c r="D59" s="93" t="s">
        <v>32</v>
      </c>
      <c r="E59" s="91">
        <v>24302</v>
      </c>
      <c r="F59" s="94">
        <f>F60</f>
        <v>43872</v>
      </c>
      <c r="G59" s="94">
        <f>SUM(G60:G61)</f>
        <v>45232.76</v>
      </c>
      <c r="H59" s="141">
        <f t="shared" si="1"/>
        <v>186.12772611307713</v>
      </c>
      <c r="I59" s="141">
        <f t="shared" si="2"/>
        <v>103.10165937272065</v>
      </c>
    </row>
    <row r="60" spans="1:9" x14ac:dyDescent="0.25">
      <c r="A60" s="179">
        <v>31</v>
      </c>
      <c r="B60" s="180"/>
      <c r="C60" s="181"/>
      <c r="D60" s="93" t="s">
        <v>33</v>
      </c>
      <c r="E60" s="91">
        <v>24302</v>
      </c>
      <c r="F60" s="94">
        <v>43872</v>
      </c>
      <c r="G60" s="94">
        <v>45232.76</v>
      </c>
      <c r="H60" s="141">
        <f t="shared" si="1"/>
        <v>186.12772611307713</v>
      </c>
      <c r="I60" s="141">
        <f t="shared" si="2"/>
        <v>103.10165937272065</v>
      </c>
    </row>
    <row r="61" spans="1:9" x14ac:dyDescent="0.25">
      <c r="A61" s="95">
        <v>32</v>
      </c>
      <c r="B61" s="96"/>
      <c r="C61" s="97"/>
      <c r="D61" s="93" t="s">
        <v>34</v>
      </c>
      <c r="E61" s="91">
        <v>0</v>
      </c>
      <c r="F61" s="94">
        <v>0</v>
      </c>
      <c r="G61" s="94">
        <v>0</v>
      </c>
      <c r="H61" s="141">
        <v>0</v>
      </c>
      <c r="I61" s="141">
        <v>0</v>
      </c>
    </row>
    <row r="62" spans="1:9" ht="15" customHeight="1" x14ac:dyDescent="0.25">
      <c r="A62" s="173" t="s">
        <v>128</v>
      </c>
      <c r="B62" s="174"/>
      <c r="C62" s="175"/>
      <c r="D62" s="105" t="s">
        <v>64</v>
      </c>
      <c r="E62" s="87">
        <v>1067210</v>
      </c>
      <c r="F62" s="98">
        <f>F63</f>
        <v>2460957</v>
      </c>
      <c r="G62" s="98">
        <f>G63+G69</f>
        <v>2672204.7799999993</v>
      </c>
      <c r="H62" s="141">
        <f t="shared" si="1"/>
        <v>250.39165487579757</v>
      </c>
      <c r="I62" s="141">
        <f t="shared" si="2"/>
        <v>108.58396875686975</v>
      </c>
    </row>
    <row r="63" spans="1:9" ht="15" customHeight="1" x14ac:dyDescent="0.25">
      <c r="A63" s="176">
        <v>3</v>
      </c>
      <c r="B63" s="177"/>
      <c r="C63" s="178"/>
      <c r="D63" s="93" t="s">
        <v>32</v>
      </c>
      <c r="E63" s="91">
        <f>SUM(E64:E67)</f>
        <v>1178441</v>
      </c>
      <c r="F63" s="94">
        <f>SUM(F64:F67)</f>
        <v>2460957</v>
      </c>
      <c r="G63" s="94">
        <f>SUM(G64:G67:G72)</f>
        <v>2672204.7799999993</v>
      </c>
      <c r="H63" s="141">
        <f t="shared" si="1"/>
        <v>226.75762129796902</v>
      </c>
      <c r="I63" s="141">
        <f t="shared" si="2"/>
        <v>108.58396875686975</v>
      </c>
    </row>
    <row r="64" spans="1:9" x14ac:dyDescent="0.25">
      <c r="A64" s="179">
        <v>31</v>
      </c>
      <c r="B64" s="180"/>
      <c r="C64" s="181"/>
      <c r="D64" s="93" t="s">
        <v>33</v>
      </c>
      <c r="E64" s="91">
        <v>550083</v>
      </c>
      <c r="F64" s="94">
        <v>1630505</v>
      </c>
      <c r="G64" s="94">
        <v>1486478.94</v>
      </c>
      <c r="H64" s="141">
        <f t="shared" si="1"/>
        <v>270.2281183021471</v>
      </c>
      <c r="I64" s="141">
        <f t="shared" si="2"/>
        <v>91.166782070585498</v>
      </c>
    </row>
    <row r="65" spans="1:9" x14ac:dyDescent="0.25">
      <c r="A65" s="179">
        <v>32</v>
      </c>
      <c r="B65" s="180"/>
      <c r="C65" s="181"/>
      <c r="D65" s="93" t="s">
        <v>34</v>
      </c>
      <c r="E65" s="91">
        <v>620377</v>
      </c>
      <c r="F65" s="94">
        <v>820692</v>
      </c>
      <c r="G65" s="94">
        <v>1021257.78</v>
      </c>
      <c r="H65" s="141">
        <f t="shared" si="1"/>
        <v>164.61889786371836</v>
      </c>
      <c r="I65" s="141">
        <f t="shared" si="2"/>
        <v>124.43861765436972</v>
      </c>
    </row>
    <row r="66" spans="1:9" x14ac:dyDescent="0.25">
      <c r="A66" s="95">
        <v>34</v>
      </c>
      <c r="B66" s="96"/>
      <c r="C66" s="97"/>
      <c r="D66" s="93" t="s">
        <v>74</v>
      </c>
      <c r="E66" s="91">
        <v>7036</v>
      </c>
      <c r="F66" s="94">
        <v>7769</v>
      </c>
      <c r="G66" s="94">
        <v>11715.29</v>
      </c>
      <c r="H66" s="141">
        <f t="shared" si="1"/>
        <v>166.50497441728257</v>
      </c>
      <c r="I66" s="141">
        <f t="shared" si="2"/>
        <v>150.79534045565711</v>
      </c>
    </row>
    <row r="67" spans="1:9" x14ac:dyDescent="0.25">
      <c r="A67" s="95">
        <v>37</v>
      </c>
      <c r="B67" s="96"/>
      <c r="C67" s="97"/>
      <c r="D67" s="93" t="s">
        <v>75</v>
      </c>
      <c r="E67" s="91">
        <v>945</v>
      </c>
      <c r="F67" s="94">
        <v>1991</v>
      </c>
      <c r="G67" s="94">
        <v>1773.76</v>
      </c>
      <c r="H67" s="141">
        <f t="shared" si="1"/>
        <v>187.6994708994709</v>
      </c>
      <c r="I67" s="141">
        <f t="shared" si="2"/>
        <v>89.088900050226016</v>
      </c>
    </row>
    <row r="68" spans="1:9" hidden="1" x14ac:dyDescent="0.25">
      <c r="A68" s="95"/>
      <c r="B68" s="96"/>
      <c r="C68" s="97"/>
      <c r="D68" s="93"/>
      <c r="E68" s="91"/>
      <c r="F68" s="94">
        <v>0</v>
      </c>
      <c r="G68" s="94"/>
      <c r="H68" s="141" t="e">
        <f t="shared" si="1"/>
        <v>#DIV/0!</v>
      </c>
      <c r="I68" s="141" t="e">
        <f t="shared" si="2"/>
        <v>#DIV/0!</v>
      </c>
    </row>
    <row r="69" spans="1:9" hidden="1" x14ac:dyDescent="0.25">
      <c r="A69" s="95"/>
      <c r="B69" s="96"/>
      <c r="C69" s="97"/>
      <c r="D69" s="93"/>
      <c r="E69" s="91"/>
      <c r="F69" s="94"/>
      <c r="G69" s="94"/>
      <c r="H69" s="141" t="e">
        <f t="shared" si="1"/>
        <v>#DIV/0!</v>
      </c>
      <c r="I69" s="141" t="e">
        <f t="shared" si="2"/>
        <v>#DIV/0!</v>
      </c>
    </row>
    <row r="70" spans="1:9" hidden="1" x14ac:dyDescent="0.25">
      <c r="A70" s="179"/>
      <c r="B70" s="180"/>
      <c r="C70" s="181"/>
      <c r="D70" s="93"/>
      <c r="E70" s="91"/>
      <c r="F70" s="94"/>
      <c r="G70" s="94"/>
      <c r="H70" s="141" t="e">
        <f t="shared" si="1"/>
        <v>#DIV/0!</v>
      </c>
      <c r="I70" s="141" t="e">
        <f t="shared" si="2"/>
        <v>#DIV/0!</v>
      </c>
    </row>
    <row r="71" spans="1:9" hidden="1" x14ac:dyDescent="0.25">
      <c r="A71" s="179"/>
      <c r="B71" s="180"/>
      <c r="C71" s="181"/>
      <c r="D71" s="93"/>
      <c r="E71" s="91"/>
      <c r="F71" s="94"/>
      <c r="G71" s="94"/>
      <c r="H71" s="141" t="e">
        <f t="shared" ref="H71:H91" si="8">G71/E71*100</f>
        <v>#DIV/0!</v>
      </c>
      <c r="I71" s="141" t="e">
        <f t="shared" ref="I71:I114" si="9">G71/F71*100</f>
        <v>#DIV/0!</v>
      </c>
    </row>
    <row r="72" spans="1:9" ht="25.5" x14ac:dyDescent="0.25">
      <c r="A72" s="176">
        <v>4</v>
      </c>
      <c r="B72" s="177"/>
      <c r="C72" s="178"/>
      <c r="D72" s="93" t="s">
        <v>35</v>
      </c>
      <c r="E72" s="87">
        <f>SUM(E73:E74)</f>
        <v>31145</v>
      </c>
      <c r="F72" s="98">
        <v>0</v>
      </c>
      <c r="G72" s="98">
        <f>SUM(G73:G74)</f>
        <v>150979.01</v>
      </c>
      <c r="H72" s="141">
        <f t="shared" si="8"/>
        <v>484.76163108043028</v>
      </c>
      <c r="I72" s="141">
        <v>0</v>
      </c>
    </row>
    <row r="73" spans="1:9" ht="25.5" x14ac:dyDescent="0.25">
      <c r="A73" s="95">
        <v>42</v>
      </c>
      <c r="B73" s="96"/>
      <c r="C73" s="97"/>
      <c r="D73" s="93" t="s">
        <v>76</v>
      </c>
      <c r="E73" s="91">
        <v>1650</v>
      </c>
      <c r="F73" s="94">
        <v>0</v>
      </c>
      <c r="G73" s="94">
        <v>138</v>
      </c>
      <c r="H73" s="141">
        <f t="shared" si="8"/>
        <v>8.3636363636363633</v>
      </c>
      <c r="I73" s="141">
        <v>0</v>
      </c>
    </row>
    <row r="74" spans="1:9" ht="25.5" x14ac:dyDescent="0.25">
      <c r="A74" s="179">
        <v>45</v>
      </c>
      <c r="B74" s="180"/>
      <c r="C74" s="181"/>
      <c r="D74" s="93" t="s">
        <v>77</v>
      </c>
      <c r="E74" s="91">
        <v>29495</v>
      </c>
      <c r="F74" s="94">
        <v>0</v>
      </c>
      <c r="G74" s="94">
        <v>150841.01</v>
      </c>
      <c r="H74" s="141">
        <f t="shared" si="8"/>
        <v>511.41213765044927</v>
      </c>
      <c r="I74" s="141">
        <v>0</v>
      </c>
    </row>
    <row r="75" spans="1:9" ht="15" customHeight="1" x14ac:dyDescent="0.25">
      <c r="A75" s="185" t="s">
        <v>141</v>
      </c>
      <c r="B75" s="186"/>
      <c r="C75" s="187"/>
      <c r="D75" s="86" t="s">
        <v>145</v>
      </c>
      <c r="E75" s="87">
        <v>19908</v>
      </c>
      <c r="F75" s="98">
        <f>F76+F79</f>
        <v>130319.8</v>
      </c>
      <c r="G75" s="98">
        <f>G76+G79</f>
        <v>15175.470000000001</v>
      </c>
      <c r="H75" s="141">
        <f t="shared" si="8"/>
        <v>76.227998794454493</v>
      </c>
      <c r="I75" s="141">
        <f t="shared" si="9"/>
        <v>11.644792272547994</v>
      </c>
    </row>
    <row r="76" spans="1:9" ht="15" customHeight="1" x14ac:dyDescent="0.25">
      <c r="A76" s="176">
        <v>3</v>
      </c>
      <c r="B76" s="177"/>
      <c r="C76" s="178"/>
      <c r="D76" s="93" t="s">
        <v>32</v>
      </c>
      <c r="E76" s="91">
        <v>12192</v>
      </c>
      <c r="F76" s="94">
        <f>F77+F78</f>
        <v>18334.8</v>
      </c>
      <c r="G76" s="94">
        <f>G77+G78</f>
        <v>15175.470000000001</v>
      </c>
      <c r="H76" s="141">
        <f t="shared" si="8"/>
        <v>124.47071850393702</v>
      </c>
      <c r="I76" s="141">
        <f t="shared" si="9"/>
        <v>82.768669415537673</v>
      </c>
    </row>
    <row r="77" spans="1:9" x14ac:dyDescent="0.25">
      <c r="A77" s="95">
        <v>31</v>
      </c>
      <c r="B77" s="96"/>
      <c r="C77" s="97"/>
      <c r="D77" s="93" t="s">
        <v>33</v>
      </c>
      <c r="E77" s="91">
        <v>12192</v>
      </c>
      <c r="F77" s="94">
        <v>17614.8</v>
      </c>
      <c r="G77" s="94">
        <v>14598.87</v>
      </c>
      <c r="H77" s="141">
        <f t="shared" si="8"/>
        <v>119.74138779527559</v>
      </c>
      <c r="I77" s="141">
        <f t="shared" si="9"/>
        <v>82.878431773281562</v>
      </c>
    </row>
    <row r="78" spans="1:9" x14ac:dyDescent="0.25">
      <c r="A78" s="95">
        <v>32</v>
      </c>
      <c r="B78" s="96"/>
      <c r="C78" s="97"/>
      <c r="D78" s="93" t="s">
        <v>34</v>
      </c>
      <c r="E78" s="91"/>
      <c r="F78" s="94">
        <v>720</v>
      </c>
      <c r="G78" s="94">
        <v>576.6</v>
      </c>
      <c r="H78" s="141">
        <v>0</v>
      </c>
      <c r="I78" s="141">
        <f t="shared" si="9"/>
        <v>80.083333333333343</v>
      </c>
    </row>
    <row r="79" spans="1:9" ht="25.5" x14ac:dyDescent="0.25">
      <c r="A79" s="176">
        <v>4</v>
      </c>
      <c r="B79" s="177"/>
      <c r="C79" s="178"/>
      <c r="D79" s="93" t="s">
        <v>35</v>
      </c>
      <c r="E79" s="91"/>
      <c r="F79" s="94">
        <f>F80</f>
        <v>111985</v>
      </c>
      <c r="G79" s="94">
        <f>G80</f>
        <v>0</v>
      </c>
      <c r="H79" s="141">
        <v>0</v>
      </c>
      <c r="I79" s="141">
        <f t="shared" si="9"/>
        <v>0</v>
      </c>
    </row>
    <row r="80" spans="1:9" ht="25.5" x14ac:dyDescent="0.25">
      <c r="A80" s="95">
        <v>42</v>
      </c>
      <c r="B80" s="96"/>
      <c r="C80" s="97"/>
      <c r="D80" s="93" t="s">
        <v>76</v>
      </c>
      <c r="E80" s="91"/>
      <c r="F80" s="94">
        <v>111985</v>
      </c>
      <c r="G80" s="94">
        <v>0</v>
      </c>
      <c r="H80" s="141">
        <v>0</v>
      </c>
      <c r="I80" s="141">
        <f t="shared" si="9"/>
        <v>0</v>
      </c>
    </row>
    <row r="81" spans="1:10" ht="26.25" customHeight="1" x14ac:dyDescent="0.25">
      <c r="A81" s="185" t="s">
        <v>129</v>
      </c>
      <c r="B81" s="186"/>
      <c r="C81" s="187"/>
      <c r="D81" s="86" t="s">
        <v>130</v>
      </c>
      <c r="E81" s="87">
        <v>73399</v>
      </c>
      <c r="F81" s="98">
        <v>0</v>
      </c>
      <c r="G81" s="98">
        <v>0</v>
      </c>
      <c r="H81" s="141">
        <f t="shared" si="8"/>
        <v>0</v>
      </c>
      <c r="I81" s="141">
        <v>0</v>
      </c>
    </row>
    <row r="82" spans="1:10" ht="15" customHeight="1" x14ac:dyDescent="0.25">
      <c r="A82" s="182" t="s">
        <v>131</v>
      </c>
      <c r="B82" s="183"/>
      <c r="C82" s="184"/>
      <c r="D82" s="90" t="s">
        <v>132</v>
      </c>
      <c r="E82" s="91">
        <v>73399</v>
      </c>
      <c r="F82" s="94">
        <f>SUM(F84)</f>
        <v>0</v>
      </c>
      <c r="G82" s="94">
        <v>0</v>
      </c>
      <c r="H82" s="141">
        <f t="shared" si="8"/>
        <v>0</v>
      </c>
      <c r="I82" s="141">
        <v>0</v>
      </c>
      <c r="J82" s="100"/>
    </row>
    <row r="83" spans="1:10" ht="15" customHeight="1" x14ac:dyDescent="0.25">
      <c r="A83" s="176">
        <v>3</v>
      </c>
      <c r="B83" s="177"/>
      <c r="C83" s="178"/>
      <c r="D83" s="93" t="s">
        <v>32</v>
      </c>
      <c r="E83" s="91">
        <f>SUM(E84:E85)</f>
        <v>40406</v>
      </c>
      <c r="F83" s="94">
        <v>0</v>
      </c>
      <c r="G83" s="94">
        <v>0</v>
      </c>
      <c r="H83" s="141">
        <f t="shared" si="8"/>
        <v>0</v>
      </c>
      <c r="I83" s="141">
        <v>0</v>
      </c>
    </row>
    <row r="84" spans="1:10" x14ac:dyDescent="0.25">
      <c r="A84" s="179">
        <v>31</v>
      </c>
      <c r="B84" s="180"/>
      <c r="C84" s="181"/>
      <c r="D84" s="93" t="s">
        <v>33</v>
      </c>
      <c r="E84" s="91">
        <v>26808</v>
      </c>
      <c r="F84" s="94">
        <v>0</v>
      </c>
      <c r="G84" s="94">
        <v>0</v>
      </c>
      <c r="H84" s="141">
        <f t="shared" si="8"/>
        <v>0</v>
      </c>
      <c r="I84" s="141">
        <v>0</v>
      </c>
    </row>
    <row r="85" spans="1:10" x14ac:dyDescent="0.25">
      <c r="A85" s="179">
        <v>32</v>
      </c>
      <c r="B85" s="180"/>
      <c r="C85" s="181"/>
      <c r="D85" s="93" t="s">
        <v>34</v>
      </c>
      <c r="E85" s="91">
        <v>13598</v>
      </c>
      <c r="F85" s="94">
        <v>0</v>
      </c>
      <c r="G85" s="94">
        <v>0</v>
      </c>
      <c r="H85" s="141">
        <f t="shared" si="8"/>
        <v>0</v>
      </c>
      <c r="I85" s="141">
        <v>0</v>
      </c>
    </row>
    <row r="86" spans="1:10" ht="25.5" x14ac:dyDescent="0.25">
      <c r="A86" s="185" t="s">
        <v>133</v>
      </c>
      <c r="B86" s="186"/>
      <c r="C86" s="187"/>
      <c r="D86" s="86" t="s">
        <v>134</v>
      </c>
      <c r="E86" s="87">
        <v>318239</v>
      </c>
      <c r="F86" s="94">
        <f>SUM(F89:F94)</f>
        <v>0</v>
      </c>
      <c r="G86" s="98">
        <v>0</v>
      </c>
      <c r="H86" s="141">
        <f t="shared" si="8"/>
        <v>0</v>
      </c>
      <c r="I86" s="141">
        <v>0</v>
      </c>
    </row>
    <row r="87" spans="1:10" x14ac:dyDescent="0.25">
      <c r="A87" s="182" t="s">
        <v>131</v>
      </c>
      <c r="B87" s="183"/>
      <c r="C87" s="184"/>
      <c r="D87" s="90" t="s">
        <v>132</v>
      </c>
      <c r="E87" s="91">
        <v>288234</v>
      </c>
      <c r="F87" s="94">
        <f>F89+F90+F91+F93</f>
        <v>0</v>
      </c>
      <c r="G87" s="94">
        <v>0</v>
      </c>
      <c r="H87" s="141">
        <f t="shared" si="8"/>
        <v>0</v>
      </c>
      <c r="I87" s="141">
        <v>0</v>
      </c>
    </row>
    <row r="88" spans="1:10" x14ac:dyDescent="0.25">
      <c r="A88" s="176">
        <v>3</v>
      </c>
      <c r="B88" s="177"/>
      <c r="C88" s="178"/>
      <c r="D88" s="93" t="s">
        <v>32</v>
      </c>
      <c r="E88" s="91">
        <f>SUM(E89:E91)</f>
        <v>285392</v>
      </c>
      <c r="F88" s="94"/>
      <c r="G88" s="94"/>
      <c r="H88" s="141">
        <f t="shared" si="8"/>
        <v>0</v>
      </c>
      <c r="I88" s="141">
        <v>0</v>
      </c>
    </row>
    <row r="89" spans="1:10" x14ac:dyDescent="0.25">
      <c r="A89" s="179">
        <v>31</v>
      </c>
      <c r="B89" s="180"/>
      <c r="C89" s="181"/>
      <c r="D89" s="93" t="s">
        <v>33</v>
      </c>
      <c r="E89" s="91">
        <v>0</v>
      </c>
      <c r="F89" s="94">
        <v>0</v>
      </c>
      <c r="G89" s="94">
        <v>0</v>
      </c>
      <c r="H89" s="141">
        <v>0</v>
      </c>
      <c r="I89" s="141">
        <v>0</v>
      </c>
    </row>
    <row r="90" spans="1:10" x14ac:dyDescent="0.25">
      <c r="A90" s="179">
        <v>32</v>
      </c>
      <c r="B90" s="180"/>
      <c r="C90" s="181"/>
      <c r="D90" s="93" t="s">
        <v>34</v>
      </c>
      <c r="E90" s="91">
        <v>3318</v>
      </c>
      <c r="F90" s="94">
        <v>0</v>
      </c>
      <c r="G90" s="94">
        <v>0</v>
      </c>
      <c r="H90" s="141">
        <f t="shared" si="8"/>
        <v>0</v>
      </c>
      <c r="I90" s="141">
        <v>0</v>
      </c>
    </row>
    <row r="91" spans="1:10" ht="25.5" x14ac:dyDescent="0.25">
      <c r="A91" s="95">
        <v>36</v>
      </c>
      <c r="B91" s="96"/>
      <c r="C91" s="97"/>
      <c r="D91" s="93" t="s">
        <v>135</v>
      </c>
      <c r="E91" s="91">
        <v>282074</v>
      </c>
      <c r="F91" s="94">
        <v>0</v>
      </c>
      <c r="G91" s="94">
        <v>0</v>
      </c>
      <c r="H91" s="141">
        <f t="shared" si="8"/>
        <v>0</v>
      </c>
      <c r="I91" s="141">
        <v>0</v>
      </c>
    </row>
    <row r="92" spans="1:10" ht="25.5" x14ac:dyDescent="0.25">
      <c r="A92" s="176">
        <v>4</v>
      </c>
      <c r="B92" s="177"/>
      <c r="C92" s="178"/>
      <c r="D92" s="93" t="s">
        <v>35</v>
      </c>
      <c r="E92" s="91">
        <v>0</v>
      </c>
      <c r="F92" s="94"/>
      <c r="G92" s="94">
        <v>0</v>
      </c>
      <c r="H92" s="141">
        <v>0</v>
      </c>
      <c r="I92" s="141">
        <v>0</v>
      </c>
    </row>
    <row r="93" spans="1:10" ht="25.5" x14ac:dyDescent="0.25">
      <c r="A93" s="95">
        <v>42</v>
      </c>
      <c r="B93" s="96"/>
      <c r="C93" s="97"/>
      <c r="D93" s="93" t="s">
        <v>76</v>
      </c>
      <c r="E93" s="91">
        <v>0</v>
      </c>
      <c r="F93" s="94">
        <v>0</v>
      </c>
      <c r="G93" s="94">
        <v>0</v>
      </c>
      <c r="H93" s="141">
        <v>0</v>
      </c>
      <c r="I93" s="141">
        <v>0</v>
      </c>
    </row>
    <row r="94" spans="1:10" ht="25.5" x14ac:dyDescent="0.25">
      <c r="A94" s="95">
        <v>45</v>
      </c>
      <c r="B94" s="96"/>
      <c r="C94" s="97"/>
      <c r="D94" s="93" t="s">
        <v>77</v>
      </c>
      <c r="E94" s="91">
        <v>0</v>
      </c>
      <c r="F94" s="94">
        <v>0</v>
      </c>
      <c r="G94" s="94">
        <v>0</v>
      </c>
      <c r="H94" s="141">
        <v>0</v>
      </c>
      <c r="I94" s="141">
        <v>0</v>
      </c>
      <c r="J94" s="100"/>
    </row>
    <row r="95" spans="1:10" x14ac:dyDescent="0.25">
      <c r="A95" s="173" t="s">
        <v>142</v>
      </c>
      <c r="B95" s="174"/>
      <c r="C95" s="175"/>
      <c r="D95" s="86" t="s">
        <v>136</v>
      </c>
      <c r="E95" s="87"/>
      <c r="F95" s="87">
        <f>F96+F99</f>
        <v>4229.29</v>
      </c>
      <c r="G95" s="87">
        <f>SUM(G96)</f>
        <v>2701.5</v>
      </c>
      <c r="H95" s="141">
        <v>0</v>
      </c>
      <c r="I95" s="141">
        <f t="shared" si="9"/>
        <v>63.875969725414905</v>
      </c>
      <c r="J95" s="140"/>
    </row>
    <row r="96" spans="1:10" x14ac:dyDescent="0.25">
      <c r="A96" s="176">
        <v>3</v>
      </c>
      <c r="B96" s="177"/>
      <c r="C96" s="178"/>
      <c r="D96" s="93" t="s">
        <v>32</v>
      </c>
      <c r="E96" s="91"/>
      <c r="F96" s="91">
        <f>SUM(F97:F98)</f>
        <v>3091.21</v>
      </c>
      <c r="G96" s="91">
        <v>2701.5</v>
      </c>
      <c r="H96" s="141">
        <v>0</v>
      </c>
      <c r="I96" s="141">
        <f t="shared" si="9"/>
        <v>87.392962626285495</v>
      </c>
      <c r="J96" s="140"/>
    </row>
    <row r="97" spans="1:10" x14ac:dyDescent="0.25">
      <c r="A97" s="179">
        <v>31</v>
      </c>
      <c r="B97" s="180"/>
      <c r="C97" s="181"/>
      <c r="D97" s="93" t="s">
        <v>33</v>
      </c>
      <c r="E97" s="91"/>
      <c r="F97" s="91">
        <v>0</v>
      </c>
      <c r="G97" s="91"/>
      <c r="H97" s="141">
        <v>0</v>
      </c>
      <c r="I97" s="141">
        <v>0</v>
      </c>
      <c r="J97" s="140"/>
    </row>
    <row r="98" spans="1:10" x14ac:dyDescent="0.25">
      <c r="A98" s="179">
        <v>32</v>
      </c>
      <c r="B98" s="180"/>
      <c r="C98" s="181"/>
      <c r="D98" s="93" t="s">
        <v>34</v>
      </c>
      <c r="E98" s="91"/>
      <c r="F98" s="91">
        <v>3091.21</v>
      </c>
      <c r="G98" s="91">
        <v>2701.5</v>
      </c>
      <c r="H98" s="141">
        <v>0</v>
      </c>
      <c r="I98" s="141">
        <f t="shared" si="9"/>
        <v>87.392962626285495</v>
      </c>
    </row>
    <row r="99" spans="1:10" ht="25.5" x14ac:dyDescent="0.25">
      <c r="A99" s="176">
        <v>4</v>
      </c>
      <c r="B99" s="177"/>
      <c r="C99" s="178"/>
      <c r="D99" s="93" t="s">
        <v>35</v>
      </c>
      <c r="E99" s="91"/>
      <c r="F99" s="91">
        <f>F100</f>
        <v>1138.08</v>
      </c>
      <c r="G99" s="91">
        <v>0</v>
      </c>
      <c r="H99" s="141">
        <v>0</v>
      </c>
      <c r="I99" s="141">
        <f t="shared" si="9"/>
        <v>0</v>
      </c>
    </row>
    <row r="100" spans="1:10" ht="25.5" x14ac:dyDescent="0.25">
      <c r="A100" s="95">
        <v>42</v>
      </c>
      <c r="B100" s="96"/>
      <c r="C100" s="97"/>
      <c r="D100" s="93" t="s">
        <v>76</v>
      </c>
      <c r="E100" s="91"/>
      <c r="F100" s="91">
        <v>1138.08</v>
      </c>
      <c r="G100" s="91">
        <v>0</v>
      </c>
      <c r="H100" s="141">
        <v>0</v>
      </c>
      <c r="I100" s="141">
        <f t="shared" si="9"/>
        <v>0</v>
      </c>
    </row>
    <row r="101" spans="1:10" x14ac:dyDescent="0.25">
      <c r="A101" s="95"/>
      <c r="B101" s="96"/>
      <c r="C101" s="97"/>
      <c r="D101" s="93"/>
      <c r="E101" s="91"/>
      <c r="F101" s="91"/>
      <c r="G101" s="91"/>
      <c r="H101" s="141">
        <v>0</v>
      </c>
      <c r="I101" s="141">
        <v>0</v>
      </c>
    </row>
    <row r="102" spans="1:10" x14ac:dyDescent="0.25">
      <c r="A102" s="173" t="s">
        <v>143</v>
      </c>
      <c r="B102" s="174"/>
      <c r="C102" s="175"/>
      <c r="D102" s="86" t="s">
        <v>95</v>
      </c>
      <c r="E102" s="87">
        <v>0</v>
      </c>
      <c r="F102" s="87">
        <f>F103+F105</f>
        <v>2800</v>
      </c>
      <c r="G102" s="87">
        <f>G103+G105</f>
        <v>4194.33</v>
      </c>
      <c r="H102" s="141">
        <v>0</v>
      </c>
      <c r="I102" s="141">
        <f t="shared" si="9"/>
        <v>149.79750000000001</v>
      </c>
    </row>
    <row r="103" spans="1:10" x14ac:dyDescent="0.25">
      <c r="A103" s="176">
        <v>3</v>
      </c>
      <c r="B103" s="177"/>
      <c r="C103" s="178"/>
      <c r="D103" s="93" t="s">
        <v>32</v>
      </c>
      <c r="E103" s="91">
        <v>0</v>
      </c>
      <c r="F103" s="91">
        <f>F104</f>
        <v>600</v>
      </c>
      <c r="G103" s="91">
        <f>G104</f>
        <v>600</v>
      </c>
      <c r="H103" s="141">
        <v>0</v>
      </c>
      <c r="I103" s="141">
        <f t="shared" si="9"/>
        <v>100</v>
      </c>
    </row>
    <row r="104" spans="1:10" x14ac:dyDescent="0.25">
      <c r="A104" s="179">
        <v>32</v>
      </c>
      <c r="B104" s="180"/>
      <c r="C104" s="181"/>
      <c r="D104" s="93" t="s">
        <v>34</v>
      </c>
      <c r="E104" s="91">
        <v>0</v>
      </c>
      <c r="F104" s="91">
        <v>600</v>
      </c>
      <c r="G104" s="91">
        <v>600</v>
      </c>
      <c r="H104" s="141">
        <v>0</v>
      </c>
      <c r="I104" s="141">
        <f t="shared" si="9"/>
        <v>100</v>
      </c>
    </row>
    <row r="105" spans="1:10" ht="25.5" x14ac:dyDescent="0.25">
      <c r="A105" s="176">
        <v>4</v>
      </c>
      <c r="B105" s="177"/>
      <c r="C105" s="178"/>
      <c r="D105" s="93" t="s">
        <v>35</v>
      </c>
      <c r="E105" s="91"/>
      <c r="F105" s="91">
        <f>F106</f>
        <v>2200</v>
      </c>
      <c r="G105" s="91">
        <f>G106</f>
        <v>3594.33</v>
      </c>
      <c r="H105" s="141">
        <v>0</v>
      </c>
      <c r="I105" s="141">
        <f t="shared" si="9"/>
        <v>163.37863636363636</v>
      </c>
    </row>
    <row r="106" spans="1:10" ht="25.5" x14ac:dyDescent="0.25">
      <c r="A106" s="179">
        <v>42</v>
      </c>
      <c r="B106" s="180"/>
      <c r="C106" s="181"/>
      <c r="D106" s="93" t="s">
        <v>152</v>
      </c>
      <c r="E106" s="91"/>
      <c r="F106" s="91">
        <v>2200</v>
      </c>
      <c r="G106" s="91">
        <v>3594.33</v>
      </c>
      <c r="H106" s="141">
        <v>0</v>
      </c>
      <c r="I106" s="141">
        <f t="shared" si="9"/>
        <v>163.37863636363636</v>
      </c>
    </row>
    <row r="107" spans="1:10" ht="15" customHeight="1" x14ac:dyDescent="0.25">
      <c r="A107" s="173" t="s">
        <v>144</v>
      </c>
      <c r="B107" s="174"/>
      <c r="C107" s="175"/>
      <c r="D107" s="86" t="s">
        <v>95</v>
      </c>
      <c r="E107" s="87">
        <v>0</v>
      </c>
      <c r="F107" s="87">
        <f>F108</f>
        <v>26750</v>
      </c>
      <c r="G107" s="87">
        <f>G108</f>
        <v>26750</v>
      </c>
      <c r="H107" s="141">
        <v>0</v>
      </c>
      <c r="I107" s="141">
        <f t="shared" si="9"/>
        <v>100</v>
      </c>
    </row>
    <row r="108" spans="1:10" ht="25.5" customHeight="1" x14ac:dyDescent="0.25">
      <c r="A108" s="176">
        <v>4</v>
      </c>
      <c r="B108" s="177"/>
      <c r="C108" s="178"/>
      <c r="D108" s="93" t="s">
        <v>35</v>
      </c>
      <c r="E108" s="91"/>
      <c r="F108" s="91">
        <f>F109</f>
        <v>26750</v>
      </c>
      <c r="G108" s="91">
        <v>26750</v>
      </c>
      <c r="H108" s="141">
        <v>0</v>
      </c>
      <c r="I108" s="141">
        <f t="shared" si="9"/>
        <v>100</v>
      </c>
    </row>
    <row r="109" spans="1:10" ht="25.5" x14ac:dyDescent="0.25">
      <c r="A109" s="179">
        <v>42</v>
      </c>
      <c r="B109" s="180"/>
      <c r="C109" s="181"/>
      <c r="D109" s="93" t="s">
        <v>35</v>
      </c>
      <c r="E109" s="91"/>
      <c r="F109" s="91">
        <v>26750</v>
      </c>
      <c r="G109" s="91">
        <v>26750</v>
      </c>
      <c r="H109" s="141">
        <v>0</v>
      </c>
      <c r="I109" s="141">
        <f t="shared" si="9"/>
        <v>100</v>
      </c>
    </row>
    <row r="110" spans="1:10" ht="26.25" customHeight="1" x14ac:dyDescent="0.25">
      <c r="A110" s="196" t="s">
        <v>218</v>
      </c>
      <c r="B110" s="197"/>
      <c r="C110" s="198"/>
      <c r="D110" s="136" t="s">
        <v>134</v>
      </c>
      <c r="E110" s="137">
        <v>0</v>
      </c>
      <c r="F110" s="139">
        <f>SUM(F113:F118)</f>
        <v>50000</v>
      </c>
      <c r="G110" s="139">
        <f>SUM(G113:G118)</f>
        <v>88176.950000000012</v>
      </c>
      <c r="H110" s="144">
        <v>0</v>
      </c>
      <c r="I110" s="144">
        <f t="shared" si="9"/>
        <v>176.35390000000001</v>
      </c>
    </row>
    <row r="111" spans="1:10" ht="15" customHeight="1" x14ac:dyDescent="0.25">
      <c r="A111" s="182" t="s">
        <v>142</v>
      </c>
      <c r="B111" s="183"/>
      <c r="C111" s="184"/>
      <c r="D111" s="90" t="s">
        <v>136</v>
      </c>
      <c r="E111" s="91">
        <v>0</v>
      </c>
      <c r="F111" s="94">
        <v>50000</v>
      </c>
      <c r="G111" s="94">
        <v>50000</v>
      </c>
      <c r="H111" s="141">
        <v>0</v>
      </c>
      <c r="I111" s="141">
        <f t="shared" si="9"/>
        <v>100</v>
      </c>
    </row>
    <row r="112" spans="1:10" x14ac:dyDescent="0.25">
      <c r="A112" s="176">
        <v>3</v>
      </c>
      <c r="B112" s="177"/>
      <c r="C112" s="178"/>
      <c r="D112" s="93" t="s">
        <v>32</v>
      </c>
      <c r="E112" s="91">
        <v>0</v>
      </c>
      <c r="F112" s="94">
        <f>SUM(F113:F114)</f>
        <v>50000</v>
      </c>
      <c r="G112" s="94">
        <f>SUM(G113:G114)</f>
        <v>88176.950000000012</v>
      </c>
      <c r="H112" s="141">
        <v>0</v>
      </c>
      <c r="I112" s="141">
        <f t="shared" si="9"/>
        <v>176.35390000000001</v>
      </c>
    </row>
    <row r="113" spans="1:9" x14ac:dyDescent="0.25">
      <c r="A113" s="179">
        <v>31</v>
      </c>
      <c r="B113" s="180"/>
      <c r="C113" s="181"/>
      <c r="D113" s="93" t="s">
        <v>33</v>
      </c>
      <c r="E113" s="91">
        <v>0</v>
      </c>
      <c r="F113" s="94">
        <v>48055</v>
      </c>
      <c r="G113" s="94">
        <v>86161.38</v>
      </c>
      <c r="H113" s="141">
        <v>0</v>
      </c>
      <c r="I113" s="141">
        <f t="shared" si="9"/>
        <v>179.29743002809283</v>
      </c>
    </row>
    <row r="114" spans="1:9" x14ac:dyDescent="0.25">
      <c r="A114" s="179">
        <v>32</v>
      </c>
      <c r="B114" s="180"/>
      <c r="C114" s="181"/>
      <c r="D114" s="93" t="s">
        <v>34</v>
      </c>
      <c r="E114" s="91">
        <v>0</v>
      </c>
      <c r="F114" s="94">
        <v>1945</v>
      </c>
      <c r="G114" s="94">
        <v>2015.57</v>
      </c>
      <c r="H114" s="141">
        <v>0</v>
      </c>
      <c r="I114" s="141">
        <f t="shared" si="9"/>
        <v>103.62827763496144</v>
      </c>
    </row>
    <row r="115" spans="1:9" x14ac:dyDescent="0.25">
      <c r="E115" s="100"/>
    </row>
    <row r="117" spans="1:9" x14ac:dyDescent="0.25">
      <c r="E117" s="100"/>
    </row>
  </sheetData>
  <mergeCells count="81">
    <mergeCell ref="A110:C110"/>
    <mergeCell ref="A111:C111"/>
    <mergeCell ref="A112:C112"/>
    <mergeCell ref="A113:C113"/>
    <mergeCell ref="A114:C114"/>
    <mergeCell ref="A106:C106"/>
    <mergeCell ref="A27:C27"/>
    <mergeCell ref="A23:C23"/>
    <mergeCell ref="A24:C24"/>
    <mergeCell ref="A95:C95"/>
    <mergeCell ref="A96:C96"/>
    <mergeCell ref="A97:C97"/>
    <mergeCell ref="A98:C98"/>
    <mergeCell ref="A102:C102"/>
    <mergeCell ref="A105:C105"/>
    <mergeCell ref="A86:C86"/>
    <mergeCell ref="A87:C87"/>
    <mergeCell ref="A88:C88"/>
    <mergeCell ref="A89:C89"/>
    <mergeCell ref="A90:C90"/>
    <mergeCell ref="A92:C92"/>
    <mergeCell ref="A85:C85"/>
    <mergeCell ref="A65:C65"/>
    <mergeCell ref="A70:C70"/>
    <mergeCell ref="A71:C71"/>
    <mergeCell ref="A72:C72"/>
    <mergeCell ref="A74:C74"/>
    <mergeCell ref="A75:C75"/>
    <mergeCell ref="A76:C76"/>
    <mergeCell ref="A81:C81"/>
    <mergeCell ref="A82:C82"/>
    <mergeCell ref="A83:C83"/>
    <mergeCell ref="A84:C84"/>
    <mergeCell ref="A64:C64"/>
    <mergeCell ref="A41:C41"/>
    <mergeCell ref="A42:C42"/>
    <mergeCell ref="A43:C43"/>
    <mergeCell ref="A44:C44"/>
    <mergeCell ref="A45:C45"/>
    <mergeCell ref="A46:C46"/>
    <mergeCell ref="A58:C58"/>
    <mergeCell ref="A59:C59"/>
    <mergeCell ref="A60:C60"/>
    <mergeCell ref="A62:C62"/>
    <mergeCell ref="A63:C63"/>
    <mergeCell ref="A15:C15"/>
    <mergeCell ref="A16:C16"/>
    <mergeCell ref="A17:C17"/>
    <mergeCell ref="A40:C40"/>
    <mergeCell ref="A28:C28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1:G1"/>
    <mergeCell ref="A3:G3"/>
    <mergeCell ref="A5:C5"/>
    <mergeCell ref="A6:C6"/>
    <mergeCell ref="A7:C7"/>
    <mergeCell ref="A107:C107"/>
    <mergeCell ref="A108:C108"/>
    <mergeCell ref="A109:C109"/>
    <mergeCell ref="A8:C8"/>
    <mergeCell ref="A79:C79"/>
    <mergeCell ref="A99:C99"/>
    <mergeCell ref="A103:C103"/>
    <mergeCell ref="A104:C104"/>
    <mergeCell ref="A52:C52"/>
    <mergeCell ref="A18:C18"/>
    <mergeCell ref="A19:C19"/>
    <mergeCell ref="A20:C20"/>
    <mergeCell ref="A22:C22"/>
    <mergeCell ref="A9:C9"/>
    <mergeCell ref="A10:C10"/>
    <mergeCell ref="A11:C1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2025-03-27T08:21:57Z</dcterms:modified>
</cp:coreProperties>
</file>